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4">'5.政府性基金预算拨款支出预算表'!$A$1:$R$7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<sst xmlns="http://schemas.openxmlformats.org/spreadsheetml/2006/main" count="387" uniqueCount="228">
  <si>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</si>
  <si>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</si>
  <si>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</si>
  <si>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</si>
  <si>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</si>
  <si>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</si>
  <si>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</si>
  <si>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</si>
  <si>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</si>
  <si>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</si>
  <si>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</si>
  <si>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</si>
  <si>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</si>
  <si>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</si>
  <si>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</si>
  <si>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</si>
  <si>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</si>
  <si>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</si>
  <si>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</si>
  <si>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</si>
  <si>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4.纳入财政专户管理的收入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</si>
  <si>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</si>
  <si>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</si>
  <si>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</si>
  <si>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</si>
  <si>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</si>
  <si>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</si>
  <si>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七、文化旅游体育与传媒支出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</si>
  <si>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</si>
  <si>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</si>
  <si>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</si>
  <si>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</si>
  <si>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</si>
  <si>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</si>
  <si>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</si>
  <si>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</si>
  <si>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</si>
  <si>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</si>
  <si>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</si>
  <si>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</si>
  <si>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</si>
  <si>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</si>
  <si>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</si>
  <si>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</si>
  <si>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</si>
  <si>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</si>
  <si>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</si>
  <si>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</si>
  <si>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</si>
  <si>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</si>
  <si>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</si>
  <si>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</si>
  <si>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</si>
  <si>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</si>
  <si>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</si>
  <si>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</si>
  <si>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</si>
  <si>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</si>
  <si>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</si>
  <si>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</si>
  <si>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</si>
  <si>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204</t>
  </si>
  <si>
    <t>公共安全支出</t>
  </si>
  <si>
    <t>08</t>
  </si>
  <si>
    <t xml:space="preserve">  强制隔离戒毒</t>
  </si>
  <si>
    <t xml:space="preserve">  </t>
  </si>
  <si>
    <t>01</t>
  </si>
  <si>
    <t xml:space="preserve">    行政运行</t>
  </si>
  <si>
    <t>02</t>
  </si>
  <si>
    <t xml:space="preserve">    一般行政管理事务</t>
  </si>
  <si>
    <t>99</t>
  </si>
  <si>
    <t xml:space="preserve">    其他强制隔离戒毒支出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</si>
  <si>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</si>
  <si>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</si>
  <si>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</si>
  <si>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</si>
  <si>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</si>
  <si>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</si>
  <si>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</si>
  <si>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</si>
  <si>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</si>
  <si>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</si>
  <si>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</si>
  <si>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</si>
  <si>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</si>
  <si>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</si>
  <si>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</si>
  <si>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</si>
  <si>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</si>
  <si>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</si>
  <si>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</si>
  <si>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</si>
  <si>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</si>
  <si>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</si>
  <si>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</si>
  <si>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</si>
  <si>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</si>
  <si>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</si>
  <si>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</si>
  <si>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</si>
  <si>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</si>
  <si>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</si>
  <si>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</si>
  <si>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</si>
  <si>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</si>
  <si>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</si>
  <si>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</si>
  <si>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</si>
  <si>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</si>
  <si>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</si>
  <si>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</si>
  <si>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</si>
  <si>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</si>
  <si>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</si>
  <si>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</si>
  <si>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</si>
  <si>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</si>
  <si>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</si>
  <si>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</si>
  <si>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</si>
  <si>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</si>
  <si>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</si>
  <si>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</si>
  <si>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</si>
  <si>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</si>
  <si>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</si>
  <si>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</si>
  <si>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</si>
  <si>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</si>
  <si>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</si>
  <si>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</si>
  <si>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</si>
  <si>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</si>
  <si>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</si>
  <si>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</si>
  <si>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</si>
  <si>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</si>
  <si>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</si>
  <si>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</si>
  <si>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</si>
  <si>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下降原因是：我单位的公务接待严格执行中央八项规定和“六项禁令”的制度，严格按照程序和规定标准控制支出，压缩公务接待。</t>
  </si>
  <si>
    <t>1.因公出国（境）费用</t>
  </si>
  <si>
    <t>无增减变化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</si>
  <si>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</si>
  <si>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</si>
  <si>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</si>
  <si>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</si>
  <si>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</si>
  <si>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</si>
  <si>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</si>
  <si>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</si>
  <si>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</si>
  <si>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</si>
  <si>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</si>
  <si>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</si>
  <si>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</si>
  <si>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</si>
  <si>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</si>
  <si>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</si>
  <si>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2021年我部门无政府性预算基金预算支出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</si>
  <si>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</si>
  <si>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</si>
  <si>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</si>
  <si>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</si>
  <si>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</si>
  <si>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</si>
  <si>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</si>
  <si>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</si>
  <si>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</si>
  <si>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</si>
  <si>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</si>
  <si>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</si>
  <si>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</si>
  <si>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</si>
  <si>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</si>
  <si>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</si>
  <si>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</si>
  <si>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</si>
  <si>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</si>
  <si>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</si>
  <si>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</si>
  <si>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</si>
  <si>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</si>
  <si>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</si>
  <si>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</si>
  <si>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</si>
  <si>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</si>
  <si>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</si>
  <si>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</si>
  <si>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</si>
  <si>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</si>
  <si>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</si>
  <si>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</si>
  <si>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</si>
  <si>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</si>
  <si>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</si>
  <si>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</si>
  <si>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</si>
  <si>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</si>
  <si>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</si>
  <si>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</si>
  <si>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</si>
  <si>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</si>
  <si>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</si>
  <si>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</si>
  <si>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</si>
  <si>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</si>
  <si>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</si>
  <si>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</si>
  <si>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</si>
  <si>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</si>
  <si>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</si>
  <si>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</si>
  <si>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</si>
  <si>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</si>
  <si>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</si>
  <si>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</si>
  <si>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</si>
  <si>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</si>
  <si>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司法部门</t>
  </si>
  <si>
    <t xml:space="preserve">  玉林市贵人关强制隔离戒毒所</t>
  </si>
  <si>
    <t xml:space="preserve">    玉林市贵人关强制隔离戒毒所</t>
  </si>
  <si>
    <t>附件8</t>
  </si>
  <si>
    <t>预算公开08表</t>
  </si>
  <si>
    <t>部门支出总表</t>
  </si>
  <si>
    <t>113</t>
  </si>
  <si>
    <t xml:space="preserve">  113002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</si>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</sst>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_-&quot;$&quot;\ * #,##0_-;_-&quot;$&quot;\ * #,##0\-;_-&quot;$&quot;\ * &quot;-&quot;_-;_-@_-"/>
    <numFmt numFmtId="178" formatCode="#,##0.0_);\(#,##0.0\)"/>
    <numFmt numFmtId="179" formatCode="\$#,##0.00;\(\$#,##0.00\)"/>
    <numFmt numFmtId="180" formatCode="&quot;$&quot;\ #,##0_-;[Red]&quot;$&quot;\ #,##0\-"/>
    <numFmt numFmtId="181" formatCode="&quot;$&quot;#,##0_);[Red]\(&quot;$&quot;#,##0\)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#,##0;\(#,##0\)"/>
    <numFmt numFmtId="185" formatCode="#,##0;\-#,##0;&quot;-&quot;"/>
    <numFmt numFmtId="186" formatCode="_-* #,##0.00_-;\-* #,##0.00_-;_-* &quot;-&quot;??_-;_-@_-"/>
    <numFmt numFmtId="187" formatCode="_-&quot;$&quot;\ * #,##0.00_-;_-&quot;$&quot;\ * #,##0.00\-;_-&quot;$&quot;\ * &quot;-&quot;??_-;_-@_-"/>
    <numFmt numFmtId="188" formatCode="\$#,##0;\(\$#,##0\)"/>
    <numFmt numFmtId="189" formatCode="&quot;$&quot;#,##0.00_);[Red]\(&quot;$&quot;#,##0.00\)"/>
    <numFmt numFmtId="190" formatCode="#\ ??/??"/>
    <numFmt numFmtId="191" formatCode="_(&quot;$&quot;* #,##0_);_(&quot;$&quot;* \(#,##0\);_(&quot;$&quot;* &quot;-&quot;_);_(@_)"/>
    <numFmt numFmtId="192" formatCode="yy\.mm\.dd"/>
    <numFmt numFmtId="193" formatCode="0.0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0.00_ "/>
    <numFmt numFmtId="199" formatCode="#,##0.00_ ;[Red]\-#,##0.00\ "/>
    <numFmt numFmtId="200" formatCode="#,##0.0000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1"/>
      <color indexed="62"/>
      <name val="Calibri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2"/>
      <color indexed="17"/>
      <name val="宋体"/>
      <charset val="134"/>
    </font>
    <font>
      <b/>
      <sz val="11"/>
      <color indexed="52"/>
      <name val="宋体"/>
      <charset val="134"/>
    </font>
    <font>
      <sz val="12"/>
      <color indexed="16"/>
      <name val="宋体"/>
      <charset val="134"/>
    </font>
    <font>
      <b/>
      <sz val="11"/>
      <color indexed="56"/>
      <name val="Calibri"/>
      <charset val="134"/>
    </font>
    <font>
      <sz val="10"/>
      <name val="Helv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8"/>
      <name val="Calibri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9"/>
      <name val="宋体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9"/>
      <color theme="1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0" borderId="0"/>
    <xf numFmtId="0" fontId="33" fillId="34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0" borderId="0">
      <alignment horizontal="center" wrapText="1"/>
      <protection locked="0"/>
    </xf>
    <xf numFmtId="0" fontId="38" fillId="38" borderId="0" applyNumberFormat="0" applyBorder="0" applyAlignment="0" applyProtection="0"/>
    <xf numFmtId="0" fontId="39" fillId="39" borderId="22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0" borderId="0"/>
    <xf numFmtId="0" fontId="35" fillId="45" borderId="0" applyNumberFormat="0" applyBorder="0" applyAlignment="0" applyProtection="0"/>
    <xf numFmtId="0" fontId="35" fillId="36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4" fillId="39" borderId="22" applyNumberFormat="0" applyAlignment="0" applyProtection="0"/>
    <xf numFmtId="0" fontId="36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176" fontId="43" fillId="0" borderId="0" applyFont="0" applyFill="0" applyBorder="0" applyAlignment="0" applyProtection="0"/>
    <xf numFmtId="0" fontId="1" fillId="0" borderId="0">
      <alignment vertical="center"/>
    </xf>
    <xf numFmtId="0" fontId="48" fillId="47" borderId="22" applyNumberFormat="0" applyAlignment="0" applyProtection="0">
      <alignment vertical="center"/>
    </xf>
    <xf numFmtId="0" fontId="49" fillId="48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50" fillId="0" borderId="23" applyNumberFormat="0" applyFill="0" applyAlignment="0" applyProtection="0"/>
    <xf numFmtId="0" fontId="5" fillId="35" borderId="0" applyNumberFormat="0" applyBorder="0" applyAlignment="0" applyProtection="0">
      <alignment vertical="center"/>
    </xf>
    <xf numFmtId="49" fontId="43" fillId="0" borderId="0" applyFont="0" applyFill="0" applyBorder="0" applyAlignment="0" applyProtection="0"/>
    <xf numFmtId="0" fontId="5" fillId="4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51" fillId="0" borderId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38" fillId="3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38" fillId="38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49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51" fillId="0" borderId="0"/>
    <xf numFmtId="0" fontId="54" fillId="0" borderId="23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51" fillId="0" borderId="0"/>
    <xf numFmtId="0" fontId="1" fillId="0" borderId="0"/>
    <xf numFmtId="0" fontId="43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41" fillId="0" borderId="0"/>
    <xf numFmtId="0" fontId="34" fillId="35" borderId="0" applyNumberFormat="0" applyBorder="0" applyAlignment="0" applyProtection="0">
      <alignment vertical="center"/>
    </xf>
    <xf numFmtId="0" fontId="41" fillId="0" borderId="0"/>
    <xf numFmtId="0" fontId="1" fillId="0" borderId="0"/>
    <xf numFmtId="0" fontId="43" fillId="0" borderId="0" applyFont="0" applyFill="0" applyBorder="0" applyAlignment="0" applyProtection="0"/>
    <xf numFmtId="0" fontId="1" fillId="0" borderId="0"/>
    <xf numFmtId="0" fontId="35" fillId="50" borderId="0" applyNumberFormat="0" applyBorder="0" applyAlignment="0" applyProtection="0"/>
    <xf numFmtId="0" fontId="38" fillId="49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3" fillId="52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38" fillId="49" borderId="0" applyNumberFormat="0" applyBorder="0" applyAlignment="0" applyProtection="0"/>
    <xf numFmtId="0" fontId="41" fillId="0" borderId="0"/>
    <xf numFmtId="0" fontId="36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1" fillId="0" borderId="0"/>
    <xf numFmtId="0" fontId="36" fillId="44" borderId="0" applyNumberFormat="0" applyBorder="0" applyAlignment="0" applyProtection="0">
      <alignment vertical="center"/>
    </xf>
    <xf numFmtId="0" fontId="56" fillId="0" borderId="25" applyNumberFormat="0" applyFill="0" applyAlignment="0" applyProtection="0"/>
    <xf numFmtId="0" fontId="45" fillId="35" borderId="0" applyNumberFormat="0" applyBorder="0" applyAlignment="0" applyProtection="0">
      <alignment vertical="center"/>
    </xf>
    <xf numFmtId="0" fontId="57" fillId="0" borderId="0"/>
    <xf numFmtId="0" fontId="58" fillId="53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43" fillId="0" borderId="0"/>
    <xf numFmtId="0" fontId="35" fillId="40" borderId="0" applyNumberFormat="0" applyBorder="0" applyAlignment="0" applyProtection="0"/>
    <xf numFmtId="0" fontId="41" fillId="0" borderId="0"/>
    <xf numFmtId="0" fontId="5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35" fillId="40" borderId="0" applyNumberFormat="0" applyBorder="0" applyAlignment="0" applyProtection="0"/>
    <xf numFmtId="0" fontId="38" fillId="56" borderId="0" applyNumberFormat="0" applyBorder="0" applyAlignment="0" applyProtection="0"/>
    <xf numFmtId="0" fontId="57" fillId="0" borderId="0"/>
    <xf numFmtId="0" fontId="51" fillId="0" borderId="0"/>
    <xf numFmtId="0" fontId="59" fillId="0" borderId="25" applyNumberFormat="0" applyFill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1" fillId="54" borderId="0" applyNumberFormat="0" applyBorder="0" applyAlignment="0" applyProtection="0"/>
    <xf numFmtId="0" fontId="38" fillId="55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38" fillId="56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39" fillId="39" borderId="22" applyNumberFormat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45" fillId="57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0" fontId="61" fillId="37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38" fontId="62" fillId="0" borderId="0" applyFont="0" applyFill="0" applyBorder="0" applyAlignment="0" applyProtection="0"/>
    <xf numFmtId="0" fontId="35" fillId="45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0" fontId="61" fillId="35" borderId="0" applyNumberFormat="0" applyBorder="0" applyAlignment="0" applyProtection="0"/>
    <xf numFmtId="0" fontId="64" fillId="0" borderId="0"/>
    <xf numFmtId="0" fontId="54" fillId="0" borderId="23" applyNumberFormat="0" applyFill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61" fillId="44" borderId="0" applyNumberFormat="0" applyBorder="0" applyAlignment="0" applyProtection="0"/>
    <xf numFmtId="0" fontId="4" fillId="0" borderId="0"/>
    <xf numFmtId="0" fontId="66" fillId="34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5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67" fillId="59" borderId="26" applyNumberFormat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61" fillId="43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61" fillId="39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9" fillId="48" borderId="0" applyNumberFormat="0" applyBorder="0" applyAlignment="0" applyProtection="0"/>
    <xf numFmtId="0" fontId="5" fillId="39" borderId="0" applyNumberFormat="0" applyBorder="0" applyAlignment="0" applyProtection="0">
      <alignment vertical="center"/>
    </xf>
    <xf numFmtId="37" fontId="68" fillId="0" borderId="0"/>
    <xf numFmtId="0" fontId="48" fillId="47" borderId="22" applyNumberFormat="0" applyAlignment="0" applyProtection="0">
      <alignment vertical="center"/>
    </xf>
    <xf numFmtId="0" fontId="69" fillId="0" borderId="0"/>
    <xf numFmtId="0" fontId="70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45" fillId="54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177" fontId="43" fillId="0" borderId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61" fillId="60" borderId="0" applyNumberFormat="0" applyBorder="0" applyAlignment="0" applyProtection="0"/>
    <xf numFmtId="0" fontId="47" fillId="61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178" fontId="72" fillId="62" borderId="0"/>
    <xf numFmtId="0" fontId="5" fillId="60" borderId="0" applyNumberFormat="0" applyBorder="0" applyAlignment="0" applyProtection="0">
      <alignment vertical="center"/>
    </xf>
    <xf numFmtId="0" fontId="48" fillId="47" borderId="22" applyNumberFormat="0" applyAlignment="0" applyProtection="0">
      <alignment vertical="center"/>
    </xf>
    <xf numFmtId="0" fontId="49" fillId="48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61" fillId="63" borderId="0" applyNumberFormat="0" applyBorder="0" applyAlignment="0" applyProtection="0"/>
    <xf numFmtId="0" fontId="47" fillId="61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38" fontId="52" fillId="0" borderId="0" applyFont="0" applyFill="0" applyBorder="0" applyAlignment="0" applyProtection="0"/>
    <xf numFmtId="0" fontId="5" fillId="6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61" fillId="57" borderId="0" applyNumberFormat="0" applyBorder="0" applyAlignment="0" applyProtection="0"/>
    <xf numFmtId="0" fontId="5" fillId="57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5" fillId="57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5" fillId="57" borderId="0" applyNumberFormat="0" applyBorder="0" applyAlignment="0" applyProtection="0">
      <alignment vertical="center"/>
    </xf>
    <xf numFmtId="179" fontId="9" fillId="0" borderId="0"/>
    <xf numFmtId="0" fontId="5" fillId="57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61" fillId="44" borderId="0" applyNumberFormat="0" applyBorder="0" applyAlignment="0" applyProtection="0"/>
    <xf numFmtId="180" fontId="43" fillId="0" borderId="0"/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64" fillId="0" borderId="0"/>
    <xf numFmtId="0" fontId="54" fillId="0" borderId="23" applyNumberFormat="0" applyFill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8" fillId="3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1" fillId="60" borderId="0" applyNumberFormat="0" applyBorder="0" applyAlignment="0" applyProtection="0"/>
    <xf numFmtId="0" fontId="38" fillId="55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6" fillId="64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181" fontId="52" fillId="0" borderId="0" applyFont="0" applyFill="0" applyBorder="0" applyAlignment="0" applyProtection="0"/>
    <xf numFmtId="0" fontId="5" fillId="6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1" fillId="46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58" fillId="65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45" fillId="60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45" fillId="60" borderId="0" applyNumberFormat="0" applyBorder="0" applyAlignment="0" applyProtection="0">
      <alignment vertical="center"/>
    </xf>
    <xf numFmtId="0" fontId="33" fillId="58" borderId="0" applyNumberFormat="0" applyBorder="0" applyAlignment="0" applyProtection="0"/>
    <xf numFmtId="0" fontId="74" fillId="0" borderId="27" applyNumberFormat="0" applyFill="0" applyAlignment="0" applyProtection="0">
      <alignment vertical="center"/>
    </xf>
    <xf numFmtId="0" fontId="38" fillId="55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38" fillId="55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75" fillId="47" borderId="28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33" fillId="63" borderId="0" applyNumberFormat="0" applyBorder="0" applyAlignment="0" applyProtection="0"/>
    <xf numFmtId="0" fontId="66" fillId="63" borderId="0" applyNumberFormat="0" applyBorder="0" applyAlignment="0" applyProtection="0">
      <alignment vertical="center"/>
    </xf>
    <xf numFmtId="0" fontId="1" fillId="0" borderId="0">
      <alignment vertical="center"/>
    </xf>
    <xf numFmtId="40" fontId="52" fillId="0" borderId="0" applyFont="0" applyFill="0" applyBorder="0" applyAlignment="0" applyProtection="0"/>
    <xf numFmtId="0" fontId="66" fillId="63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9" fontId="51" fillId="0" borderId="0" applyFont="0" applyFill="0" applyBorder="0" applyAlignment="0" applyProtection="0"/>
    <xf numFmtId="0" fontId="36" fillId="37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33" fillId="57" borderId="0" applyNumberFormat="0" applyBorder="0" applyAlignment="0" applyProtection="0"/>
    <xf numFmtId="0" fontId="42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76" fillId="37" borderId="0" applyNumberFormat="0" applyBorder="0" applyAlignment="0" applyProtection="0"/>
    <xf numFmtId="0" fontId="66" fillId="5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1" fillId="66" borderId="29" applyNumberFormat="0" applyFont="0" applyAlignment="0" applyProtection="0"/>
    <xf numFmtId="0" fontId="36" fillId="44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35" fillId="41" borderId="0" applyNumberFormat="0" applyBorder="0" applyAlignment="0" applyProtection="0"/>
    <xf numFmtId="0" fontId="66" fillId="57" borderId="0" applyNumberFormat="0" applyBorder="0" applyAlignment="0" applyProtection="0">
      <alignment vertical="center"/>
    </xf>
    <xf numFmtId="3" fontId="52" fillId="0" borderId="0" applyFont="0" applyFill="0" applyBorder="0" applyAlignment="0" applyProtection="0"/>
    <xf numFmtId="0" fontId="33" fillId="67" borderId="0" applyNumberFormat="0" applyBorder="0" applyAlignment="0" applyProtection="0"/>
    <xf numFmtId="14" fontId="37" fillId="0" borderId="0">
      <alignment horizontal="center" wrapText="1"/>
      <protection locked="0"/>
    </xf>
    <xf numFmtId="0" fontId="66" fillId="67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67" borderId="0" applyNumberFormat="0" applyBorder="0" applyAlignment="0" applyProtection="0">
      <alignment vertical="center"/>
    </xf>
    <xf numFmtId="0" fontId="66" fillId="67" borderId="0" applyNumberFormat="0" applyBorder="0" applyAlignment="0" applyProtection="0">
      <alignment vertical="center"/>
    </xf>
    <xf numFmtId="0" fontId="66" fillId="67" borderId="0" applyNumberFormat="0" applyBorder="0" applyAlignment="0" applyProtection="0">
      <alignment vertical="center"/>
    </xf>
    <xf numFmtId="0" fontId="66" fillId="6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63" fillId="67" borderId="0" applyNumberFormat="0" applyBorder="0" applyAlignment="0" applyProtection="0">
      <alignment vertical="center"/>
    </xf>
    <xf numFmtId="0" fontId="33" fillId="52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48" fillId="47" borderId="22" applyNumberFormat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77" fillId="68" borderId="13">
      <protection locked="0"/>
    </xf>
    <xf numFmtId="0" fontId="70" fillId="0" borderId="0" applyNumberFormat="0" applyFill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69" borderId="0" applyNumberFormat="0" applyBorder="0" applyAlignment="0" applyProtection="0"/>
    <xf numFmtId="0" fontId="33" fillId="70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49" fillId="48" borderId="0" applyNumberFormat="0" applyBorder="0" applyAlignment="0" applyProtection="0"/>
    <xf numFmtId="0" fontId="35" fillId="69" borderId="0" applyNumberFormat="0" applyBorder="0" applyAlignment="0" applyProtection="0"/>
    <xf numFmtId="0" fontId="66" fillId="70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78" fillId="0" borderId="0"/>
    <xf numFmtId="0" fontId="66" fillId="70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35" fillId="40" borderId="0" applyNumberFormat="0" applyBorder="0" applyAlignment="0" applyProtection="0"/>
    <xf numFmtId="0" fontId="63" fillId="63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79" fillId="42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63" fillId="67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51" fillId="0" borderId="0">
      <protection locked="0"/>
    </xf>
    <xf numFmtId="0" fontId="80" fillId="0" borderId="0">
      <alignment vertical="center"/>
    </xf>
    <xf numFmtId="0" fontId="33" fillId="71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15" fontId="52" fillId="0" borderId="0" applyFont="0" applyFill="0" applyBorder="0" applyAlignment="0" applyProtection="0"/>
    <xf numFmtId="0" fontId="46" fillId="44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35" fillId="40" borderId="0" applyNumberFormat="0" applyBorder="0" applyAlignment="0" applyProtection="0"/>
    <xf numFmtId="0" fontId="38" fillId="49" borderId="0" applyNumberFormat="0" applyBorder="0" applyAlignment="0" applyProtection="0"/>
    <xf numFmtId="0" fontId="35" fillId="40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0" fontId="43" fillId="0" borderId="0" applyFont="0" applyFill="0" applyBorder="0" applyAlignment="0" applyProtection="0"/>
    <xf numFmtId="0" fontId="66" fillId="71" borderId="0" applyNumberFormat="0" applyBorder="0" applyAlignment="0" applyProtection="0">
      <alignment vertical="center"/>
    </xf>
    <xf numFmtId="0" fontId="80" fillId="0" borderId="0">
      <alignment vertical="center"/>
    </xf>
    <xf numFmtId="0" fontId="33" fillId="72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41" fontId="3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8" fillId="38" borderId="0" applyNumberFormat="0" applyBorder="0" applyAlignment="0" applyProtection="0"/>
    <xf numFmtId="0" fontId="75" fillId="47" borderId="28" applyNumberFormat="0" applyAlignment="0" applyProtection="0">
      <alignment vertical="center"/>
    </xf>
    <xf numFmtId="178" fontId="78" fillId="73" borderId="0"/>
    <xf numFmtId="41" fontId="38" fillId="0" borderId="0" applyFont="0" applyFill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55" borderId="0" applyNumberFormat="0" applyBorder="0" applyAlignment="0" applyProtection="0"/>
    <xf numFmtId="0" fontId="35" fillId="41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35" fillId="41" borderId="0" applyNumberFormat="0" applyBorder="0" applyAlignment="0" applyProtection="0"/>
    <xf numFmtId="0" fontId="38" fillId="55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69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69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66" fillId="7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80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35" fillId="50" borderId="0" applyNumberFormat="0" applyBorder="0" applyAlignment="0" applyProtection="0"/>
    <xf numFmtId="0" fontId="38" fillId="49" borderId="0" applyNumberFormat="0" applyBorder="0" applyAlignment="0" applyProtection="0"/>
    <xf numFmtId="0" fontId="35" fillId="50" borderId="0" applyNumberFormat="0" applyBorder="0" applyAlignment="0" applyProtection="0"/>
    <xf numFmtId="0" fontId="38" fillId="49" borderId="0" applyNumberFormat="0" applyBorder="0" applyAlignment="0" applyProtection="0"/>
    <xf numFmtId="0" fontId="60" fillId="43" borderId="0" applyNumberFormat="0" applyBorder="0" applyAlignment="0" applyProtection="0">
      <alignment vertical="center"/>
    </xf>
    <xf numFmtId="0" fontId="5" fillId="66" borderId="29" applyNumberFormat="0" applyFont="0" applyAlignment="0" applyProtection="0">
      <alignment vertical="center"/>
    </xf>
    <xf numFmtId="0" fontId="38" fillId="49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9" fillId="39" borderId="22" applyNumberFormat="0" applyAlignment="0" applyProtection="0">
      <alignment vertical="center"/>
    </xf>
    <xf numFmtId="0" fontId="35" fillId="50" borderId="0" applyNumberFormat="0" applyBorder="0" applyAlignment="0" applyProtection="0"/>
    <xf numFmtId="0" fontId="38" fillId="49" borderId="0" applyNumberFormat="0" applyBorder="0" applyAlignment="0" applyProtection="0"/>
    <xf numFmtId="182" fontId="43" fillId="0" borderId="0" applyFont="0" applyFill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54" fillId="0" borderId="23" applyNumberFormat="0" applyFill="0" applyAlignment="0" applyProtection="0">
      <alignment vertical="center"/>
    </xf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67" fillId="59" borderId="26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83" fontId="43" fillId="0" borderId="0" applyFont="0" applyFill="0" applyBorder="0" applyAlignment="0" applyProtection="0"/>
    <xf numFmtId="0" fontId="35" fillId="38" borderId="0" applyNumberFormat="0" applyBorder="0" applyAlignment="0" applyProtection="0"/>
    <xf numFmtId="0" fontId="38" fillId="61" borderId="0" applyNumberFormat="0" applyBorder="0" applyAlignment="0" applyProtection="0"/>
    <xf numFmtId="0" fontId="38" fillId="49" borderId="0" applyNumberFormat="0" applyBorder="0" applyAlignment="0" applyProtection="0"/>
    <xf numFmtId="0" fontId="67" fillId="59" borderId="26" applyNumberFormat="0" applyAlignment="0" applyProtection="0">
      <alignment vertical="center"/>
    </xf>
    <xf numFmtId="0" fontId="35" fillId="38" borderId="0" applyNumberFormat="0" applyBorder="0" applyAlignment="0" applyProtection="0"/>
    <xf numFmtId="0" fontId="60" fillId="43" borderId="0" applyNumberFormat="0" applyBorder="0" applyAlignment="0" applyProtection="0">
      <alignment vertical="center"/>
    </xf>
    <xf numFmtId="0" fontId="38" fillId="61" borderId="0" applyNumberFormat="0" applyBorder="0" applyAlignment="0" applyProtection="0"/>
    <xf numFmtId="0" fontId="81" fillId="0" borderId="30">
      <alignment horizontal="center"/>
    </xf>
    <xf numFmtId="0" fontId="49" fillId="48" borderId="0" applyNumberFormat="0" applyBorder="0" applyAlignment="0" applyProtection="0"/>
    <xf numFmtId="0" fontId="67" fillId="59" borderId="26" applyNumberFormat="0" applyAlignment="0" applyProtection="0">
      <alignment vertical="center"/>
    </xf>
    <xf numFmtId="0" fontId="82" fillId="47" borderId="22" applyNumberFormat="0" applyAlignment="0" applyProtection="0"/>
    <xf numFmtId="0" fontId="38" fillId="61" borderId="0" applyNumberFormat="0" applyBorder="0" applyAlignment="0" applyProtection="0"/>
    <xf numFmtId="0" fontId="40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8" fillId="56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5" fillId="3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62" fillId="0" borderId="0" applyFont="0" applyFill="0" applyBorder="0" applyAlignment="0" applyProtection="0"/>
    <xf numFmtId="184" fontId="9" fillId="0" borderId="0"/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80" fillId="0" borderId="0">
      <alignment vertical="center"/>
    </xf>
    <xf numFmtId="0" fontId="33" fillId="67" borderId="0" applyNumberFormat="0" applyBorder="0" applyAlignment="0" applyProtection="0"/>
    <xf numFmtId="0" fontId="59" fillId="0" borderId="25" applyNumberFormat="0" applyFill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38" borderId="0" applyNumberFormat="0" applyBorder="0" applyAlignment="0" applyProtection="0"/>
    <xf numFmtId="0" fontId="42" fillId="44" borderId="0" applyNumberFormat="0" applyBorder="0" applyAlignment="0" applyProtection="0">
      <alignment vertical="center"/>
    </xf>
    <xf numFmtId="0" fontId="38" fillId="51" borderId="0" applyNumberFormat="0" applyBorder="0" applyAlignment="0" applyProtection="0"/>
    <xf numFmtId="0" fontId="38" fillId="38" borderId="0" applyNumberFormat="0" applyBorder="0" applyAlignment="0" applyProtection="0"/>
    <xf numFmtId="0" fontId="38" fillId="51" borderId="0" applyNumberFormat="0" applyBorder="0" applyAlignment="0" applyProtection="0"/>
    <xf numFmtId="0" fontId="49" fillId="48" borderId="0" applyNumberFormat="0" applyBorder="0" applyAlignment="0" applyProtection="0"/>
    <xf numFmtId="0" fontId="38" fillId="38" borderId="0" applyNumberFormat="0" applyBorder="0" applyAlignment="0" applyProtection="0"/>
    <xf numFmtId="0" fontId="38" fillId="51" borderId="0" applyNumberFormat="0" applyBorder="0" applyAlignment="0" applyProtection="0"/>
    <xf numFmtId="0" fontId="49" fillId="48" borderId="0" applyNumberFormat="0" applyBorder="0" applyAlignment="0" applyProtection="0"/>
    <xf numFmtId="0" fontId="38" fillId="38" borderId="0" applyNumberFormat="0" applyBorder="0" applyAlignment="0" applyProtection="0"/>
    <xf numFmtId="0" fontId="38" fillId="51" borderId="0" applyNumberFormat="0" applyBorder="0" applyAlignment="0" applyProtection="0"/>
    <xf numFmtId="0" fontId="49" fillId="4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52" fillId="74" borderId="0" applyNumberFormat="0" applyFont="0" applyBorder="0" applyAlignment="0" applyProtection="0"/>
    <xf numFmtId="0" fontId="35" fillId="38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/>
    <xf numFmtId="0" fontId="83" fillId="0" borderId="31" applyNumberFormat="0" applyAlignment="0" applyProtection="0">
      <alignment horizontal="left" vertical="center"/>
    </xf>
    <xf numFmtId="0" fontId="66" fillId="6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56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56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5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84" fillId="0" borderId="0" applyProtection="0"/>
    <xf numFmtId="0" fontId="38" fillId="55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8" fillId="55" borderId="0" applyNumberFormat="0" applyBorder="0" applyAlignment="0" applyProtection="0"/>
    <xf numFmtId="0" fontId="83" fillId="0" borderId="0" applyProtection="0"/>
    <xf numFmtId="0" fontId="35" fillId="40" borderId="0" applyNumberFormat="0" applyBorder="0" applyAlignment="0" applyProtection="0"/>
    <xf numFmtId="0" fontId="66" fillId="5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85" fillId="0" borderId="0" applyNumberFormat="0" applyFill="0" applyBorder="0" applyAlignment="0" applyProtection="0"/>
    <xf numFmtId="0" fontId="38" fillId="51" borderId="0" applyNumberFormat="0" applyBorder="0" applyAlignment="0" applyProtection="0"/>
    <xf numFmtId="0" fontId="35" fillId="51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4" fontId="52" fillId="0" borderId="0" applyFont="0" applyFill="0" applyBorder="0" applyAlignment="0" applyProtection="0"/>
    <xf numFmtId="0" fontId="74" fillId="0" borderId="27" applyNumberFormat="0" applyFill="0" applyAlignment="0" applyProtection="0">
      <alignment vertical="center"/>
    </xf>
    <xf numFmtId="0" fontId="64" fillId="0" borderId="0"/>
    <xf numFmtId="0" fontId="36" fillId="37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185" fontId="87" fillId="0" borderId="0" applyFill="0" applyBorder="0" applyAlignment="0"/>
    <xf numFmtId="0" fontId="48" fillId="47" borderId="22" applyNumberFormat="0" applyAlignment="0" applyProtection="0">
      <alignment vertical="center"/>
    </xf>
    <xf numFmtId="0" fontId="75" fillId="47" borderId="28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88" fillId="59" borderId="26" applyNumberFormat="0" applyAlignment="0" applyProtection="0"/>
    <xf numFmtId="0" fontId="36" fillId="37" borderId="0" applyNumberFormat="0" applyBorder="0" applyAlignment="0" applyProtection="0">
      <alignment vertical="center"/>
    </xf>
    <xf numFmtId="0" fontId="67" fillId="59" borderId="26" applyNumberFormat="0" applyAlignment="0" applyProtection="0">
      <alignment vertical="center"/>
    </xf>
    <xf numFmtId="41" fontId="43" fillId="0" borderId="0" applyFont="0" applyFill="0" applyBorder="0" applyAlignment="0" applyProtection="0"/>
    <xf numFmtId="0" fontId="42" fillId="44" borderId="0" applyNumberFormat="0" applyBorder="0" applyAlignment="0" applyProtection="0">
      <alignment vertical="center"/>
    </xf>
    <xf numFmtId="186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89" fillId="0" borderId="0" applyProtection="0"/>
    <xf numFmtId="188" fontId="9" fillId="0" borderId="0"/>
    <xf numFmtId="0" fontId="90" fillId="0" borderId="0" applyNumberFormat="0" applyFill="0" applyBorder="0" applyAlignment="0" applyProtection="0"/>
    <xf numFmtId="0" fontId="91" fillId="0" borderId="2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4" fillId="0" borderId="0"/>
    <xf numFmtId="0" fontId="75" fillId="47" borderId="28" applyNumberFormat="0" applyAlignment="0" applyProtection="0">
      <alignment vertical="center"/>
    </xf>
    <xf numFmtId="0" fontId="64" fillId="0" borderId="0"/>
    <xf numFmtId="0" fontId="43" fillId="0" borderId="0"/>
    <xf numFmtId="2" fontId="89" fillId="0" borderId="0" applyProtection="0"/>
    <xf numFmtId="0" fontId="47" fillId="61" borderId="0" applyNumberFormat="0" applyBorder="0" applyAlignment="0" applyProtection="0"/>
    <xf numFmtId="0" fontId="43" fillId="0" borderId="0"/>
    <xf numFmtId="0" fontId="74" fillId="0" borderId="27" applyNumberFormat="0" applyFill="0" applyAlignment="0" applyProtection="0">
      <alignment vertical="center"/>
    </xf>
    <xf numFmtId="0" fontId="80" fillId="0" borderId="0">
      <alignment vertical="center"/>
    </xf>
    <xf numFmtId="0" fontId="92" fillId="35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8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38" fontId="93" fillId="47" borderId="0" applyNumberFormat="0" applyBorder="0" applyAlignment="0" applyProtection="0"/>
    <xf numFmtId="0" fontId="83" fillId="0" borderId="6">
      <alignment horizontal="left" vertical="center"/>
    </xf>
    <xf numFmtId="0" fontId="36" fillId="44" borderId="0" applyNumberFormat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4" fillId="47" borderId="28" applyNumberFormat="0" applyAlignment="0" applyProtection="0"/>
    <xf numFmtId="0" fontId="91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10" fontId="93" fillId="66" borderId="1" applyNumberFormat="0" applyBorder="0" applyAlignment="0" applyProtection="0"/>
    <xf numFmtId="0" fontId="39" fillId="39" borderId="22" applyNumberFormat="0" applyAlignment="0" applyProtection="0">
      <alignment vertical="center"/>
    </xf>
    <xf numFmtId="0" fontId="39" fillId="39" borderId="22" applyNumberFormat="0" applyAlignment="0" applyProtection="0">
      <alignment vertical="center"/>
    </xf>
    <xf numFmtId="9" fontId="95" fillId="0" borderId="0" applyFont="0" applyFill="0" applyBorder="0" applyAlignment="0" applyProtection="0"/>
    <xf numFmtId="0" fontId="96" fillId="0" borderId="27" applyNumberFormat="0" applyFill="0" applyAlignment="0" applyProtection="0"/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77" fontId="43" fillId="0" borderId="0" applyFont="0" applyFill="0" applyBorder="0" applyAlignment="0" applyProtection="0"/>
    <xf numFmtId="189" fontId="52" fillId="0" borderId="0" applyFont="0" applyFill="0" applyBorder="0" applyAlignment="0" applyProtection="0"/>
    <xf numFmtId="0" fontId="64" fillId="0" borderId="0"/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9" fillId="0" borderId="0"/>
    <xf numFmtId="0" fontId="65" fillId="35" borderId="0" applyNumberFormat="0" applyBorder="0" applyAlignment="0" applyProtection="0">
      <alignment vertical="center"/>
    </xf>
    <xf numFmtId="0" fontId="51" fillId="0" borderId="0"/>
    <xf numFmtId="0" fontId="5" fillId="66" borderId="29" applyNumberFormat="0" applyFont="0" applyAlignment="0" applyProtection="0">
      <alignment vertical="center"/>
    </xf>
    <xf numFmtId="190" fontId="43" fillId="0" borderId="0" applyFont="0" applyFill="0" applyProtection="0"/>
    <xf numFmtId="0" fontId="5" fillId="66" borderId="29" applyNumberFormat="0" applyFon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5" fillId="66" borderId="29" applyNumberFormat="0" applyFont="0" applyAlignment="0" applyProtection="0">
      <alignment vertical="center"/>
    </xf>
    <xf numFmtId="0" fontId="75" fillId="47" borderId="28" applyNumberFormat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77" fillId="68" borderId="13">
      <protection locked="0"/>
    </xf>
    <xf numFmtId="0" fontId="1" fillId="0" borderId="0"/>
    <xf numFmtId="0" fontId="77" fillId="68" borderId="13">
      <protection locked="0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7" fillId="0" borderId="32" applyNumberFormat="0" applyFill="0" applyAlignment="0" applyProtection="0"/>
    <xf numFmtId="0" fontId="98" fillId="0" borderId="0" applyNumberFormat="0" applyFill="0" applyBorder="0" applyAlignment="0" applyProtection="0"/>
    <xf numFmtId="0" fontId="42" fillId="4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4" fillId="0" borderId="0"/>
    <xf numFmtId="0" fontId="42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99" fillId="0" borderId="1">
      <alignment vertical="center"/>
      <protection locked="0"/>
    </xf>
    <xf numFmtId="191" fontId="43" fillId="0" borderId="0" applyFont="0" applyFill="0" applyBorder="0" applyAlignment="0" applyProtection="0"/>
    <xf numFmtId="0" fontId="43" fillId="0" borderId="3" applyNumberFormat="0" applyFill="0" applyProtection="0">
      <alignment horizontal="right"/>
    </xf>
    <xf numFmtId="0" fontId="100" fillId="0" borderId="24" applyNumberFormat="0" applyFill="0" applyAlignment="0" applyProtection="0">
      <alignment vertical="center"/>
    </xf>
    <xf numFmtId="0" fontId="101" fillId="0" borderId="25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7" applyNumberFormat="0" applyFill="0" applyProtection="0">
      <alignment horizontal="center"/>
    </xf>
    <xf numFmtId="0" fontId="71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8" fillId="53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8" fillId="53" borderId="0" applyNumberFormat="0" applyBorder="0" applyAlignment="0" applyProtection="0"/>
    <xf numFmtId="0" fontId="42" fillId="44" borderId="0" applyNumberFormat="0" applyBorder="0" applyAlignment="0" applyProtection="0">
      <alignment vertical="center"/>
    </xf>
    <xf numFmtId="0" fontId="58" fillId="53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06" fillId="0" borderId="0"/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95" fillId="0" borderId="0"/>
    <xf numFmtId="0" fontId="60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9" fillId="0" borderId="0"/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07" fillId="47" borderId="28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" fontId="43" fillId="0" borderId="7" applyFill="0" applyProtection="0">
      <alignment horizont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" fillId="0" borderId="0"/>
    <xf numFmtId="0" fontId="36" fillId="37" borderId="0" applyNumberFormat="0" applyBorder="0" applyAlignment="0" applyProtection="0">
      <alignment vertical="center"/>
    </xf>
    <xf numFmtId="0" fontId="1" fillId="0" borderId="0"/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1" fillId="0" borderId="0"/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08" fillId="39" borderId="22" applyNumberFormat="0" applyAlignment="0" applyProtection="0">
      <alignment vertical="center"/>
    </xf>
    <xf numFmtId="0" fontId="5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" fillId="0" borderId="0"/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1" fillId="0" borderId="0"/>
    <xf numFmtId="0" fontId="42" fillId="37" borderId="0" applyNumberFormat="0" applyBorder="0" applyAlignment="0" applyProtection="0">
      <alignment vertical="center"/>
    </xf>
    <xf numFmtId="0" fontId="1" fillId="0" borderId="0"/>
    <xf numFmtId="0" fontId="42" fillId="37" borderId="0" applyNumberFormat="0" applyBorder="0" applyAlignment="0" applyProtection="0">
      <alignment vertical="center"/>
    </xf>
    <xf numFmtId="0" fontId="1" fillId="0" borderId="0"/>
    <xf numFmtId="0" fontId="36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1" fillId="0" borderId="0"/>
    <xf numFmtId="0" fontId="42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9" fillId="48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49" fillId="48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49" fillId="48" borderId="0" applyNumberFormat="0" applyBorder="0" applyAlignment="0" applyProtection="0"/>
    <xf numFmtId="0" fontId="58" fillId="65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49" fillId="48" borderId="0" applyNumberFormat="0" applyBorder="0" applyAlignment="0" applyProtection="0"/>
    <xf numFmtId="0" fontId="109" fillId="0" borderId="32" applyNumberFormat="0" applyFill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58" fillId="65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58" fillId="75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92" fontId="43" fillId="0" borderId="7" applyFill="0" applyProtection="0">
      <alignment horizontal="right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" fillId="0" borderId="0"/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4" fillId="0" borderId="0">
      <alignment vertical="center"/>
    </xf>
    <xf numFmtId="0" fontId="64" fillId="0" borderId="0"/>
    <xf numFmtId="0" fontId="1" fillId="0" borderId="0"/>
    <xf numFmtId="0" fontId="64" fillId="0" borderId="0"/>
    <xf numFmtId="0" fontId="34" fillId="35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34" fillId="43" borderId="0" applyNumberFormat="0" applyBorder="0" applyAlignment="0" applyProtection="0">
      <alignment vertical="center"/>
    </xf>
    <xf numFmtId="0" fontId="64" fillId="0" borderId="0"/>
    <xf numFmtId="0" fontId="34" fillId="43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193" fontId="99" fillId="0" borderId="1">
      <alignment vertical="center"/>
      <protection locked="0"/>
    </xf>
    <xf numFmtId="0" fontId="64" fillId="0" borderId="0"/>
    <xf numFmtId="0" fontId="6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3" fontId="99" fillId="0" borderId="1">
      <alignment vertical="center"/>
      <protection locked="0"/>
    </xf>
    <xf numFmtId="0" fontId="1" fillId="0" borderId="0"/>
    <xf numFmtId="0" fontId="60" fillId="4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35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60" fillId="43" borderId="0" applyNumberFormat="0" applyBorder="0" applyAlignment="0" applyProtection="0">
      <alignment vertical="center"/>
    </xf>
    <xf numFmtId="0" fontId="1" fillId="0" borderId="0"/>
    <xf numFmtId="0" fontId="60" fillId="43" borderId="0" applyNumberFormat="0" applyBorder="0" applyAlignment="0" applyProtection="0">
      <alignment vertical="center"/>
    </xf>
    <xf numFmtId="0" fontId="1" fillId="0" borderId="0"/>
    <xf numFmtId="0" fontId="60" fillId="43" borderId="0" applyNumberFormat="0" applyBorder="0" applyAlignment="0" applyProtection="0">
      <alignment vertical="center"/>
    </xf>
    <xf numFmtId="0" fontId="1" fillId="0" borderId="0"/>
    <xf numFmtId="0" fontId="60" fillId="43" borderId="0" applyNumberFormat="0" applyBorder="0" applyAlignment="0" applyProtection="0">
      <alignment vertical="center"/>
    </xf>
    <xf numFmtId="0" fontId="1" fillId="0" borderId="0"/>
    <xf numFmtId="0" fontId="60" fillId="43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34" fillId="35" borderId="0" applyNumberFormat="0" applyBorder="0" applyAlignment="0" applyProtection="0">
      <alignment vertical="center"/>
    </xf>
    <xf numFmtId="0" fontId="64" fillId="0" borderId="0"/>
    <xf numFmtId="0" fontId="60" fillId="43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35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4" fillId="0" borderId="0"/>
    <xf numFmtId="0" fontId="34" fillId="35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58" fillId="75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194" fontId="41" fillId="0" borderId="0" applyFon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193" fontId="99" fillId="0" borderId="1">
      <alignment vertical="center"/>
      <protection locked="0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34" fillId="4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63" fillId="34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8" fillId="53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3" fillId="47" borderId="22" applyNumberFormat="0" applyAlignment="0" applyProtection="0">
      <alignment vertical="center"/>
    </xf>
    <xf numFmtId="0" fontId="114" fillId="59" borderId="26" applyNumberFormat="0" applyAlignment="0" applyProtection="0">
      <alignment vertical="center"/>
    </xf>
    <xf numFmtId="0" fontId="105" fillId="0" borderId="7" applyNumberFormat="0" applyFill="0" applyProtection="0">
      <alignment horizontal="left"/>
    </xf>
    <xf numFmtId="0" fontId="115" fillId="0" borderId="27" applyNumberFormat="0" applyFill="0" applyAlignment="0" applyProtection="0">
      <alignment vertical="center"/>
    </xf>
    <xf numFmtId="195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7" fontId="41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58" fillId="53" borderId="0" applyNumberFormat="0" applyBorder="0" applyAlignment="0" applyProtection="0"/>
    <xf numFmtId="0" fontId="58" fillId="53" borderId="0" applyNumberFormat="0" applyBorder="0" applyAlignment="0" applyProtection="0"/>
    <xf numFmtId="0" fontId="58" fillId="53" borderId="0" applyNumberFormat="0" applyBorder="0" applyAlignment="0" applyProtection="0"/>
    <xf numFmtId="0" fontId="58" fillId="65" borderId="0" applyNumberFormat="0" applyBorder="0" applyAlignment="0" applyProtection="0"/>
    <xf numFmtId="0" fontId="58" fillId="65" borderId="0" applyNumberFormat="0" applyBorder="0" applyAlignment="0" applyProtection="0"/>
    <xf numFmtId="0" fontId="58" fillId="65" borderId="0" applyNumberFormat="0" applyBorder="0" applyAlignment="0" applyProtection="0"/>
    <xf numFmtId="0" fontId="58" fillId="65" borderId="0" applyNumberFormat="0" applyBorder="0" applyAlignment="0" applyProtection="0"/>
    <xf numFmtId="0" fontId="58" fillId="6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63" fillId="71" borderId="0" applyNumberFormat="0" applyBorder="0" applyAlignment="0" applyProtection="0">
      <alignment vertical="center"/>
    </xf>
    <xf numFmtId="0" fontId="63" fillId="72" borderId="0" applyNumberFormat="0" applyBorder="0" applyAlignment="0" applyProtection="0">
      <alignment vertical="center"/>
    </xf>
    <xf numFmtId="0" fontId="63" fillId="64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43" fillId="0" borderId="3" applyNumberFormat="0" applyFill="0" applyProtection="0">
      <alignment horizontal="left"/>
    </xf>
    <xf numFmtId="0" fontId="116" fillId="42" borderId="0" applyNumberFormat="0" applyBorder="0" applyAlignment="0" applyProtection="0">
      <alignment vertical="center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0" fontId="117" fillId="0" borderId="0"/>
    <xf numFmtId="193" fontId="99" fillId="0" borderId="1">
      <alignment vertical="center"/>
      <protection locked="0"/>
    </xf>
    <xf numFmtId="193" fontId="99" fillId="0" borderId="1">
      <alignment vertical="center"/>
      <protection locked="0"/>
    </xf>
    <xf numFmtId="193" fontId="99" fillId="0" borderId="1">
      <alignment vertical="center"/>
      <protection locked="0"/>
    </xf>
    <xf numFmtId="193" fontId="99" fillId="0" borderId="1">
      <alignment vertical="center"/>
      <protection locked="0"/>
    </xf>
    <xf numFmtId="193" fontId="99" fillId="0" borderId="1">
      <alignment vertical="center"/>
      <protection locked="0"/>
    </xf>
    <xf numFmtId="0" fontId="43" fillId="0" borderId="0"/>
    <xf numFmtId="0" fontId="52" fillId="0" borderId="0"/>
    <xf numFmtId="41" fontId="43" fillId="0" borderId="0" applyFont="0" applyFill="0" applyBorder="0" applyAlignment="0" applyProtection="0"/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40" fontId="62" fillId="0" borderId="0" applyFont="0" applyFill="0" applyBorder="0" applyAlignment="0" applyProtection="0"/>
    <xf numFmtId="0" fontId="62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4" xfId="1482" applyNumberFormat="1" applyFont="1" applyFill="1" applyBorder="1" applyAlignment="1">
      <alignment horizontal="left" vertical="center"/>
    </xf>
    <xf numFmtId="198" fontId="2" fillId="0" borderId="1" xfId="1482" applyNumberFormat="1" applyFont="1" applyFill="1" applyBorder="1" applyAlignment="1">
      <alignment horizontal="right" vertical="center"/>
    </xf>
    <xf numFmtId="198" fontId="1" fillId="0" borderId="1" xfId="1482" applyNumberFormat="1" applyFill="1" applyBorder="1"/>
    <xf numFmtId="49" fontId="2" fillId="0" borderId="1" xfId="1482" applyNumberFormat="1" applyFont="1" applyFill="1" applyBorder="1" applyAlignment="1">
      <alignment horizontal="left" vertical="center"/>
    </xf>
    <xf numFmtId="198" fontId="1" fillId="0" borderId="1" xfId="1482" applyNumberFormat="1" applyBorder="1"/>
    <xf numFmtId="0" fontId="1" fillId="0" borderId="1" xfId="1482" applyBorder="1"/>
    <xf numFmtId="199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106" applyFont="1" applyAlignment="1"/>
    <xf numFmtId="41" fontId="1" fillId="0" borderId="0" xfId="106" applyFont="1" applyAlignment="1">
      <alignment horizontal="center"/>
    </xf>
    <xf numFmtId="41" fontId="1" fillId="0" borderId="0" xfId="106" applyFont="1" applyAlignment="1"/>
    <xf numFmtId="0" fontId="4" fillId="0" borderId="0" xfId="203" applyAlignment="1">
      <alignment horizontal="left" vertical="center"/>
    </xf>
    <xf numFmtId="0" fontId="4" fillId="0" borderId="0" xfId="203" applyAlignment="1">
      <alignment horizontal="right" vertical="center" wrapText="1"/>
    </xf>
    <xf numFmtId="0" fontId="4" fillId="0" borderId="0" xfId="203"/>
    <xf numFmtId="0" fontId="1" fillId="0" borderId="0" xfId="203" applyFont="1"/>
    <xf numFmtId="41" fontId="5" fillId="0" borderId="0" xfId="106" applyAlignment="1"/>
    <xf numFmtId="0" fontId="6" fillId="0" borderId="0" xfId="203" applyFont="1"/>
    <xf numFmtId="0" fontId="7" fillId="0" borderId="0" xfId="203" applyNumberFormat="1" applyFont="1" applyFill="1" applyAlignment="1" applyProtection="1">
      <alignment horizontal="centerContinuous"/>
    </xf>
    <xf numFmtId="0" fontId="7" fillId="0" borderId="0" xfId="203" applyNumberFormat="1" applyFont="1" applyFill="1" applyAlignment="1" applyProtection="1">
      <alignment vertical="center" wrapText="1"/>
    </xf>
    <xf numFmtId="0" fontId="2" fillId="0" borderId="0" xfId="203" applyFont="1" applyAlignment="1">
      <alignment horizontal="left" vertical="center"/>
    </xf>
    <xf numFmtId="41" fontId="2" fillId="0" borderId="0" xfId="106" applyFont="1" applyFill="1" applyAlignment="1"/>
    <xf numFmtId="0" fontId="2" fillId="0" borderId="0" xfId="203" applyFont="1"/>
    <xf numFmtId="0" fontId="2" fillId="0" borderId="1" xfId="106" applyNumberFormat="1" applyFont="1" applyFill="1" applyBorder="1" applyAlignment="1" applyProtection="1">
      <alignment horizontal="center" vertical="center" wrapText="1"/>
    </xf>
    <xf numFmtId="49" fontId="5" fillId="2" borderId="4" xfId="203" applyNumberFormat="1" applyFont="1" applyFill="1" applyBorder="1" applyAlignment="1">
      <alignment horizontal="center" vertical="center" wrapText="1"/>
    </xf>
    <xf numFmtId="49" fontId="2" fillId="2" borderId="1" xfId="203" applyNumberFormat="1" applyFont="1" applyFill="1" applyBorder="1" applyAlignment="1" applyProtection="1">
      <alignment horizontal="center" vertical="center" wrapText="1"/>
    </xf>
    <xf numFmtId="49" fontId="5" fillId="2" borderId="1" xfId="203" applyNumberFormat="1" applyFont="1" applyFill="1" applyBorder="1" applyAlignment="1">
      <alignment horizontal="center" vertical="center" wrapText="1"/>
    </xf>
    <xf numFmtId="49" fontId="2" fillId="0" borderId="5" xfId="203" applyNumberFormat="1" applyFont="1" applyFill="1" applyBorder="1" applyAlignment="1" applyProtection="1">
      <alignment horizontal="center" vertical="center" wrapText="1"/>
    </xf>
    <xf numFmtId="49" fontId="2" fillId="0" borderId="4" xfId="203" applyNumberFormat="1" applyFont="1" applyFill="1" applyBorder="1" applyAlignment="1" applyProtection="1">
      <alignment horizontal="center" vertical="center" wrapText="1"/>
    </xf>
    <xf numFmtId="49" fontId="2" fillId="0" borderId="6" xfId="203" applyNumberFormat="1" applyFont="1" applyFill="1" applyBorder="1" applyAlignment="1" applyProtection="1">
      <alignment horizontal="center" vertical="center" wrapText="1"/>
    </xf>
    <xf numFmtId="0" fontId="2" fillId="0" borderId="2" xfId="106" applyNumberFormat="1" applyFont="1" applyFill="1" applyBorder="1" applyAlignment="1" applyProtection="1">
      <alignment horizontal="center" vertical="center" wrapText="1"/>
    </xf>
    <xf numFmtId="49" fontId="5" fillId="2" borderId="2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center" vertical="center" wrapText="1"/>
    </xf>
    <xf numFmtId="49" fontId="2" fillId="0" borderId="7" xfId="203" applyNumberFormat="1" applyFont="1" applyFill="1" applyBorder="1" applyAlignment="1" applyProtection="1">
      <alignment horizontal="center" vertical="center" wrapText="1"/>
    </xf>
    <xf numFmtId="49" fontId="2" fillId="2" borderId="3" xfId="203" applyNumberFormat="1" applyFont="1" applyFill="1" applyBorder="1" applyAlignment="1">
      <alignment horizontal="center" vertical="center" wrapText="1"/>
    </xf>
    <xf numFmtId="49" fontId="2" fillId="0" borderId="2" xfId="203" applyNumberFormat="1" applyFont="1" applyFill="1" applyBorder="1" applyAlignment="1" applyProtection="1">
      <alignment horizontal="center" vertical="center" wrapText="1"/>
    </xf>
    <xf numFmtId="3" fontId="2" fillId="0" borderId="2" xfId="106" applyNumberFormat="1" applyFont="1" applyFill="1" applyBorder="1" applyAlignment="1" applyProtection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left" vertical="center" wrapText="1"/>
    </xf>
    <xf numFmtId="198" fontId="5" fillId="0" borderId="1" xfId="106" applyNumberFormat="1" applyFill="1" applyBorder="1" applyAlignment="1"/>
    <xf numFmtId="199" fontId="2" fillId="0" borderId="1" xfId="203" applyNumberFormat="1" applyFont="1" applyFill="1" applyBorder="1" applyAlignment="1" applyProtection="1">
      <alignment horizontal="right" vertical="center" wrapText="1"/>
    </xf>
    <xf numFmtId="41" fontId="5" fillId="0" borderId="1" xfId="106" applyFill="1" applyBorder="1" applyAlignment="1"/>
    <xf numFmtId="0" fontId="4" fillId="0" borderId="1" xfId="203" applyFill="1" applyBorder="1"/>
    <xf numFmtId="0" fontId="1" fillId="0" borderId="1" xfId="203" applyFont="1" applyFill="1" applyBorder="1"/>
    <xf numFmtId="49" fontId="2" fillId="2" borderId="2" xfId="203" applyNumberFormat="1" applyFont="1" applyFill="1" applyBorder="1" applyAlignment="1" applyProtection="1">
      <alignment horizontal="center" vertical="center" wrapText="1"/>
    </xf>
    <xf numFmtId="0" fontId="2" fillId="0" borderId="4" xfId="106" applyNumberFormat="1" applyFont="1" applyFill="1" applyBorder="1" applyAlignment="1" applyProtection="1">
      <alignment horizontal="center" vertical="center" wrapText="1"/>
    </xf>
    <xf numFmtId="0" fontId="2" fillId="0" borderId="6" xfId="106" applyNumberFormat="1" applyFont="1" applyFill="1" applyBorder="1" applyAlignment="1" applyProtection="1">
      <alignment horizontal="center" vertical="center" wrapText="1"/>
    </xf>
    <xf numFmtId="49" fontId="2" fillId="2" borderId="8" xfId="203" applyNumberFormat="1" applyFont="1" applyFill="1" applyBorder="1" applyAlignment="1" applyProtection="1">
      <alignment horizontal="center" vertical="center" wrapText="1"/>
    </xf>
    <xf numFmtId="0" fontId="2" fillId="0" borderId="7" xfId="203" applyNumberFormat="1" applyFont="1" applyFill="1" applyBorder="1" applyAlignment="1" applyProtection="1">
      <alignment horizontal="center" vertical="center" wrapText="1"/>
    </xf>
    <xf numFmtId="0" fontId="2" fillId="0" borderId="1" xfId="203" applyNumberFormat="1" applyFont="1" applyFill="1" applyBorder="1" applyAlignment="1" applyProtection="1">
      <alignment horizontal="center" vertical="center" wrapText="1"/>
    </xf>
    <xf numFmtId="0" fontId="2" fillId="0" borderId="9" xfId="203" applyNumberFormat="1" applyFont="1" applyFill="1" applyBorder="1" applyAlignment="1" applyProtection="1">
      <alignment horizontal="center" vertical="center" wrapText="1"/>
    </xf>
    <xf numFmtId="0" fontId="2" fillId="0" borderId="0" xfId="203" applyFont="1" applyAlignment="1">
      <alignment horizontal="right"/>
    </xf>
    <xf numFmtId="0" fontId="2" fillId="0" borderId="10" xfId="106" applyNumberFormat="1" applyFont="1" applyFill="1" applyBorder="1" applyAlignment="1" applyProtection="1">
      <alignment horizontal="center" vertical="center" wrapText="1"/>
    </xf>
    <xf numFmtId="49" fontId="2" fillId="2" borderId="4" xfId="203" applyNumberFormat="1" applyFont="1" applyFill="1" applyBorder="1" applyAlignment="1" applyProtection="1">
      <alignment horizontal="center" vertical="center" wrapText="1"/>
    </xf>
    <xf numFmtId="49" fontId="2" fillId="2" borderId="6" xfId="203" applyNumberFormat="1" applyFont="1" applyFill="1" applyBorder="1" applyAlignment="1" applyProtection="1">
      <alignment horizontal="center" vertical="center" wrapText="1"/>
    </xf>
    <xf numFmtId="49" fontId="2" fillId="2" borderId="7" xfId="203" applyNumberFormat="1" applyFont="1" applyFill="1" applyBorder="1" applyAlignment="1" applyProtection="1">
      <alignment horizontal="center" vertical="center" wrapText="1"/>
    </xf>
    <xf numFmtId="0" fontId="2" fillId="0" borderId="11" xfId="106" applyNumberFormat="1" applyFont="1" applyFill="1" applyBorder="1" applyAlignment="1" applyProtection="1">
      <alignment horizontal="center" vertical="center" wrapText="1"/>
    </xf>
    <xf numFmtId="49" fontId="2" fillId="0" borderId="12" xfId="203" applyNumberFormat="1" applyFont="1" applyFill="1" applyBorder="1" applyAlignment="1" applyProtection="1">
      <alignment horizontal="center" vertical="center" wrapText="1"/>
    </xf>
    <xf numFmtId="49" fontId="2" fillId="0" borderId="3" xfId="203" applyNumberFormat="1" applyFont="1" applyFill="1" applyBorder="1" applyAlignment="1" applyProtection="1">
      <alignment horizontal="center" vertical="center" wrapText="1"/>
    </xf>
    <xf numFmtId="49" fontId="2" fillId="2" borderId="9" xfId="203" applyNumberFormat="1" applyFont="1" applyFill="1" applyBorder="1" applyAlignment="1" applyProtection="1">
      <alignment horizontal="center" vertical="center" wrapText="1"/>
    </xf>
    <xf numFmtId="0" fontId="2" fillId="0" borderId="5" xfId="106" applyNumberFormat="1" applyFont="1" applyFill="1" applyBorder="1" applyAlignment="1" applyProtection="1">
      <alignment horizontal="center" vertical="center" wrapText="1"/>
    </xf>
    <xf numFmtId="41" fontId="6" fillId="0" borderId="0" xfId="106" applyFont="1" applyAlignment="1">
      <alignment horizontal="right" vertical="center"/>
    </xf>
    <xf numFmtId="49" fontId="2" fillId="0" borderId="9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>
      <alignment horizontal="center" vertical="center" wrapText="1"/>
    </xf>
    <xf numFmtId="41" fontId="2" fillId="0" borderId="2" xfId="106" applyFont="1" applyBorder="1" applyAlignment="1">
      <alignment horizontal="center" vertical="center" wrapText="1"/>
    </xf>
    <xf numFmtId="41" fontId="2" fillId="0" borderId="13" xfId="106" applyFont="1" applyBorder="1" applyAlignment="1">
      <alignment horizontal="center" vertical="center" wrapText="1"/>
    </xf>
    <xf numFmtId="41" fontId="2" fillId="0" borderId="3" xfId="106" applyFont="1" applyBorder="1" applyAlignment="1">
      <alignment horizontal="center" vertical="center" wrapText="1"/>
    </xf>
    <xf numFmtId="0" fontId="8" fillId="0" borderId="0" xfId="203" applyFont="1"/>
    <xf numFmtId="0" fontId="2" fillId="0" borderId="0" xfId="203" applyFont="1" applyAlignment="1">
      <alignment horizontal="center" vertical="center" wrapText="1"/>
    </xf>
    <xf numFmtId="0" fontId="2" fillId="0" borderId="0" xfId="203" applyFont="1" applyAlignment="1">
      <alignment vertical="center" wrapText="1"/>
    </xf>
    <xf numFmtId="0" fontId="2" fillId="0" borderId="0" xfId="203" applyFont="1" applyAlignment="1">
      <alignment vertical="center"/>
    </xf>
    <xf numFmtId="0" fontId="6" fillId="0" borderId="0" xfId="203" applyFont="1" applyAlignment="1">
      <alignment horizontal="right" vertical="center"/>
    </xf>
    <xf numFmtId="0" fontId="7" fillId="0" borderId="0" xfId="203" applyFont="1" applyAlignment="1">
      <alignment horizontal="center" vertical="center"/>
    </xf>
    <xf numFmtId="0" fontId="2" fillId="0" borderId="0" xfId="203" applyNumberFormat="1" applyFont="1" applyFill="1" applyAlignment="1" applyProtection="1">
      <alignment horizontal="center" vertical="center"/>
    </xf>
    <xf numFmtId="0" fontId="9" fillId="0" borderId="0" xfId="203" applyFont="1" applyFill="1"/>
    <xf numFmtId="41" fontId="2" fillId="0" borderId="0" xfId="102" applyFont="1" applyFill="1" applyAlignment="1"/>
    <xf numFmtId="49" fontId="10" fillId="2" borderId="0" xfId="203" applyNumberFormat="1" applyFont="1" applyFill="1" applyAlignment="1" applyProtection="1"/>
    <xf numFmtId="1" fontId="10" fillId="0" borderId="0" xfId="203" applyNumberFormat="1" applyFont="1" applyFill="1" applyAlignment="1" applyProtection="1"/>
    <xf numFmtId="0" fontId="2" fillId="0" borderId="1" xfId="203" applyFont="1" applyFill="1" applyBorder="1" applyAlignment="1">
      <alignment horizontal="center" vertical="center" wrapText="1"/>
    </xf>
    <xf numFmtId="0" fontId="2" fillId="0" borderId="2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horizontal="center" vertical="center" wrapText="1"/>
    </xf>
    <xf numFmtId="0" fontId="2" fillId="0" borderId="2" xfId="203" applyFont="1" applyBorder="1" applyAlignment="1">
      <alignment horizontal="center" vertical="center" wrapText="1"/>
    </xf>
    <xf numFmtId="0" fontId="2" fillId="0" borderId="0" xfId="203" applyFont="1" applyFill="1" applyAlignment="1">
      <alignment horizontal="center" vertical="center" wrapText="1"/>
    </xf>
    <xf numFmtId="0" fontId="2" fillId="0" borderId="4" xfId="203" applyFont="1" applyFill="1" applyBorder="1" applyAlignment="1">
      <alignment vertical="center" wrapText="1"/>
    </xf>
    <xf numFmtId="199" fontId="2" fillId="0" borderId="2" xfId="203" applyNumberFormat="1" applyFont="1" applyFill="1" applyBorder="1" applyAlignment="1" applyProtection="1">
      <alignment horizontal="right" vertical="center" wrapText="1"/>
    </xf>
    <xf numFmtId="0" fontId="2" fillId="2" borderId="9" xfId="203" applyFont="1" applyFill="1" applyBorder="1" applyAlignment="1">
      <alignment vertical="center" wrapText="1"/>
    </xf>
    <xf numFmtId="0" fontId="2" fillId="0" borderId="0" xfId="203" applyFont="1" applyFill="1" applyAlignment="1">
      <alignment vertical="center" wrapText="1"/>
    </xf>
    <xf numFmtId="0" fontId="2" fillId="0" borderId="4" xfId="203" applyFont="1" applyFill="1" applyBorder="1" applyAlignment="1">
      <alignment horizontal="left" vertical="center" wrapText="1"/>
    </xf>
    <xf numFmtId="0" fontId="2" fillId="0" borderId="9" xfId="203" applyFont="1" applyFill="1" applyBorder="1" applyAlignment="1">
      <alignment vertical="center" wrapText="1"/>
    </xf>
    <xf numFmtId="0" fontId="2" fillId="0" borderId="4" xfId="203" applyFont="1" applyBorder="1" applyAlignment="1">
      <alignment vertical="center" wrapText="1"/>
    </xf>
    <xf numFmtId="199" fontId="2" fillId="0" borderId="3" xfId="203" applyNumberFormat="1" applyFont="1" applyFill="1" applyBorder="1" applyAlignment="1" applyProtection="1">
      <alignment horizontal="right" vertical="center" wrapText="1"/>
    </xf>
    <xf numFmtId="0" fontId="2" fillId="0" borderId="1" xfId="203" applyFont="1" applyFill="1" applyBorder="1" applyAlignment="1">
      <alignment vertical="center" wrapText="1"/>
    </xf>
    <xf numFmtId="199" fontId="2" fillId="0" borderId="3" xfId="203" applyNumberFormat="1" applyFont="1" applyFill="1" applyBorder="1" applyAlignment="1">
      <alignment horizontal="right" vertical="center" wrapText="1"/>
    </xf>
    <xf numFmtId="199" fontId="2" fillId="0" borderId="1" xfId="203" applyNumberFormat="1" applyFont="1" applyFill="1" applyBorder="1" applyAlignment="1">
      <alignment horizontal="right" vertical="center" wrapText="1"/>
    </xf>
    <xf numFmtId="200" fontId="2" fillId="0" borderId="1" xfId="203" applyNumberFormat="1" applyFont="1" applyFill="1" applyBorder="1" applyAlignment="1">
      <alignment vertical="center" wrapText="1"/>
    </xf>
    <xf numFmtId="199" fontId="2" fillId="0" borderId="13" xfId="203" applyNumberFormat="1" applyFont="1" applyFill="1" applyBorder="1" applyAlignment="1" applyProtection="1">
      <alignment horizontal="right" vertical="center" wrapText="1"/>
    </xf>
    <xf numFmtId="0" fontId="2" fillId="0" borderId="4" xfId="203" applyFont="1" applyFill="1" applyBorder="1" applyAlignment="1">
      <alignment horizontal="center" vertical="center" wrapText="1"/>
    </xf>
    <xf numFmtId="0" fontId="2" fillId="0" borderId="9" xfId="203" applyFont="1" applyFill="1" applyBorder="1" applyAlignment="1">
      <alignment horizontal="center" vertical="center" wrapText="1"/>
    </xf>
    <xf numFmtId="0" fontId="2" fillId="2" borderId="9" xfId="203" applyFont="1" applyFill="1" applyBorder="1" applyAlignment="1">
      <alignment horizontal="center" vertical="center" wrapText="1"/>
    </xf>
    <xf numFmtId="0" fontId="11" fillId="0" borderId="4" xfId="203" applyFont="1" applyFill="1" applyBorder="1" applyAlignment="1">
      <alignment horizontal="center" vertical="center" wrapText="1"/>
    </xf>
    <xf numFmtId="199" fontId="11" fillId="0" borderId="2" xfId="203" applyNumberFormat="1" applyFont="1" applyFill="1" applyBorder="1" applyAlignment="1" applyProtection="1">
      <alignment horizontal="right" vertical="center" wrapText="1"/>
    </xf>
    <xf numFmtId="0" fontId="11" fillId="0" borderId="9" xfId="203" applyFont="1" applyFill="1" applyBorder="1" applyAlignment="1">
      <alignment horizontal="right" vertical="center" wrapText="1"/>
    </xf>
    <xf numFmtId="199" fontId="11" fillId="0" borderId="1" xfId="203" applyNumberFormat="1" applyFont="1" applyFill="1" applyBorder="1" applyAlignment="1" applyProtection="1">
      <alignment horizontal="right" vertical="center" wrapText="1"/>
    </xf>
    <xf numFmtId="0" fontId="11" fillId="2" borderId="9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vertical="center" wrapText="1"/>
    </xf>
    <xf numFmtId="199" fontId="2" fillId="0" borderId="3" xfId="203" applyNumberFormat="1" applyFont="1" applyFill="1" applyBorder="1" applyAlignment="1">
      <alignment vertical="center" wrapText="1"/>
    </xf>
    <xf numFmtId="0" fontId="2" fillId="2" borderId="1" xfId="203" applyFont="1" applyFill="1" applyBorder="1" applyAlignment="1">
      <alignment vertical="center" wrapText="1"/>
    </xf>
    <xf numFmtId="199" fontId="2" fillId="0" borderId="1" xfId="203" applyNumberFormat="1" applyFont="1" applyFill="1" applyBorder="1" applyAlignment="1">
      <alignment vertical="center" wrapText="1"/>
    </xf>
    <xf numFmtId="199" fontId="2" fillId="0" borderId="2" xfId="203" applyNumberFormat="1" applyFont="1" applyFill="1" applyBorder="1" applyAlignment="1">
      <alignment horizontal="right" vertical="center" wrapText="1"/>
    </xf>
    <xf numFmtId="199" fontId="2" fillId="0" borderId="2" xfId="203" applyNumberFormat="1" applyFont="1" applyFill="1" applyBorder="1" applyAlignment="1">
      <alignment vertical="center" wrapText="1"/>
    </xf>
    <xf numFmtId="0" fontId="11" fillId="2" borderId="4" xfId="203" applyFont="1" applyFill="1" applyBorder="1" applyAlignment="1">
      <alignment horizontal="center" vertical="center" wrapText="1"/>
    </xf>
    <xf numFmtId="3" fontId="2" fillId="0" borderId="0" xfId="203" applyNumberFormat="1" applyFont="1" applyFill="1" applyAlignment="1">
      <alignment vertical="center" wrapText="1"/>
    </xf>
    <xf numFmtId="0" fontId="2" fillId="0" borderId="0" xfId="203" applyNumberFormat="1" applyFont="1" applyFill="1" applyAlignment="1" applyProtection="1">
      <alignment horizontal="left" vertical="center"/>
    </xf>
    <xf numFmtId="0" fontId="4" fillId="0" borderId="0" xfId="203" applyFill="1"/>
    <xf numFmtId="49" fontId="10" fillId="0" borderId="0" xfId="203" applyNumberFormat="1" applyFont="1" applyFill="1" applyAlignment="1" applyProtection="1"/>
    <xf numFmtId="3" fontId="10" fillId="0" borderId="0" xfId="203" applyNumberFormat="1" applyFont="1" applyFill="1" applyAlignment="1" applyProtection="1">
      <alignment horizontal="right" vertical="center"/>
    </xf>
    <xf numFmtId="0" fontId="2" fillId="0" borderId="0" xfId="203" applyNumberFormat="1" applyFont="1" applyFill="1" applyAlignment="1" applyProtection="1"/>
    <xf numFmtId="0" fontId="10" fillId="2" borderId="0" xfId="203" applyFont="1" applyFill="1"/>
    <xf numFmtId="0" fontId="2" fillId="2" borderId="0" xfId="203" applyFont="1" applyFill="1"/>
    <xf numFmtId="49" fontId="2" fillId="0" borderId="4" xfId="1482" applyNumberFormat="1" applyFont="1" applyFill="1" applyBorder="1" applyAlignment="1">
      <alignment horizontal="center" vertical="center"/>
    </xf>
    <xf numFmtId="49" fontId="2" fillId="0" borderId="6" xfId="1482" applyNumberFormat="1" applyFont="1" applyFill="1" applyBorder="1" applyAlignment="1">
      <alignment horizontal="center" vertical="center"/>
    </xf>
    <xf numFmtId="49" fontId="2" fillId="0" borderId="9" xfId="1482" applyNumberFormat="1" applyFont="1" applyFill="1" applyBorder="1" applyAlignment="1">
      <alignment horizontal="center"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2" fillId="0" borderId="1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/>
    </xf>
    <xf numFmtId="200" fontId="1" fillId="0" borderId="1" xfId="1482" applyNumberFormat="1" applyFill="1" applyBorder="1"/>
    <xf numFmtId="4" fontId="12" fillId="0" borderId="1" xfId="1482" applyNumberFormat="1" applyFont="1" applyFill="1" applyBorder="1" applyAlignment="1">
      <alignment horizontal="center" vertical="center" wrapText="1"/>
    </xf>
    <xf numFmtId="10" fontId="1" fillId="0" borderId="0" xfId="1482" applyNumberFormat="1"/>
    <xf numFmtId="0" fontId="2" fillId="0" borderId="1" xfId="1482" applyFont="1" applyFill="1" applyBorder="1" applyAlignment="1">
      <alignment horizontal="center" vertical="center"/>
    </xf>
    <xf numFmtId="0" fontId="2" fillId="0" borderId="1" xfId="1482" applyNumberFormat="1" applyFont="1" applyFill="1" applyBorder="1" applyAlignment="1">
      <alignment horizontal="left" vertical="center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3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49" fontId="1" fillId="0" borderId="1" xfId="1482" applyNumberFormat="1" applyBorder="1"/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99" fontId="2" fillId="0" borderId="1" xfId="1395" applyNumberFormat="1" applyFont="1" applyFill="1" applyBorder="1" applyAlignment="1">
      <alignment horizontal="right" vertical="center"/>
    </xf>
    <xf numFmtId="198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0" fontId="1" fillId="0" borderId="1" xfId="1395" applyFill="1" applyBorder="1"/>
    <xf numFmtId="198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Book1 2 3" xfId="49"/>
    <cellStyle name="Accent6" xfId="50"/>
    <cellStyle name="好_2009年一般性转移支付标准工资_奖励补助测算5.22测试 3 2" xfId="51"/>
    <cellStyle name="Accent4 2" xfId="52"/>
    <cellStyle name="好_高中教师人数（教育厅1.6日提供） 2" xfId="53"/>
    <cellStyle name="好_~5676413 2" xfId="54"/>
    <cellStyle name="差_2009年一般性转移支付标准工资_奖励补助测算5.23新 3" xfId="55"/>
    <cellStyle name="args.style" xfId="56"/>
    <cellStyle name="Accent2 - 40%" xfId="57"/>
    <cellStyle name="Input 2" xfId="58"/>
    <cellStyle name="差_2009年一般性转移支付标准工资_奖励补助测算7.25 3 2" xfId="59"/>
    <cellStyle name="Accent5 - 60% 2 3" xfId="60"/>
    <cellStyle name="Accent2 - 60%" xfId="61"/>
    <cellStyle name="差_地方配套按人均增幅控制8.30xl 2" xfId="62"/>
    <cellStyle name="Neutral 2 2" xfId="63"/>
    <cellStyle name="_ET_STYLE_NoName_00__Sheet3" xfId="64"/>
    <cellStyle name="Accent5 - 60% 2 2" xfId="65"/>
    <cellStyle name="Accent4 2 3" xfId="66"/>
    <cellStyle name="好_高中教师人数（教育厅1.6日提供） 2 3" xfId="67"/>
    <cellStyle name="好_~5676413 2 3" xfId="68"/>
    <cellStyle name="Accent1 - 60% 2 2" xfId="69"/>
    <cellStyle name="20% - Accent5 2 3" xfId="70"/>
    <cellStyle name="差_0502通海县 2 3" xfId="71"/>
    <cellStyle name="0,0_x000d__x000a_NA_x000d__x000a_" xfId="72"/>
    <cellStyle name="Accent6 2" xfId="73"/>
    <cellStyle name="Accent4 2 2" xfId="74"/>
    <cellStyle name="好_高中教师人数（教育厅1.6日提供） 2 2" xfId="75"/>
    <cellStyle name="好_~5676413 2 2" xfId="76"/>
    <cellStyle name="好_奖励补助测算5.22测试 3" xfId="77"/>
    <cellStyle name="差_2009年一般性转移支付标准工资 2" xfId="78"/>
    <cellStyle name="Input" xfId="79"/>
    <cellStyle name="差_2008云南省分县市中小学教职工统计表（教育厅提供） 2 3" xfId="80"/>
    <cellStyle name="40% - 强调文字颜色 4 2" xfId="81"/>
    <cellStyle name="好_2009年一般性转移支付标准工资_地方配套按人均增幅控制8.30一般预算平均增幅、人均可用财力平均增幅两次控制、社会治安系数调整、案件数调整xl" xfId="82"/>
    <cellStyle name="差_M03 2 2 2" xfId="83"/>
    <cellStyle name="40% - Accent6 2 3" xfId="84"/>
    <cellStyle name="好_00省级(定稿) 2 3" xfId="85"/>
    <cellStyle name="Currency [0]" xfId="86"/>
    <cellStyle name="常规 6 2 3" xfId="87"/>
    <cellStyle name="Calculation_国有资本经营预算编制报表1（预算单位）" xfId="88"/>
    <cellStyle name="差_530623_2006年县级财政报表附表 4" xfId="89"/>
    <cellStyle name="差_Book2" xfId="90"/>
    <cellStyle name="差_2009年一般性转移支付标准工资_奖励补助测算7.25 4" xfId="91"/>
    <cellStyle name="Heading 3" xfId="92"/>
    <cellStyle name="20% - Accent3 2" xfId="93"/>
    <cellStyle name="_Book1_5" xfId="94"/>
    <cellStyle name="40% - Accent6 2 2" xfId="95"/>
    <cellStyle name="好_00省级(定稿) 2 2" xfId="96"/>
    <cellStyle name="常规 2 2 2 4" xfId="97"/>
    <cellStyle name="差_教育厅提供义务教育及高中教师人数（2009年1月6日） 3" xfId="98"/>
    <cellStyle name="_ET_STYLE_NoName_00__附件1：基数核对表" xfId="99"/>
    <cellStyle name="Accent6 - 20% 2 2" xfId="100"/>
    <cellStyle name="Accent6 - 20% 2 3" xfId="101"/>
    <cellStyle name="千位分隔[0] 2" xfId="102"/>
    <cellStyle name="Accent2 - 40% 2" xfId="103"/>
    <cellStyle name="差_11大理 2 3" xfId="104"/>
    <cellStyle name="PSChar" xfId="105"/>
    <cellStyle name="千位分隔[0] 3" xfId="106"/>
    <cellStyle name="Accent2 - 40% 3" xfId="107"/>
    <cellStyle name="标题 5 3 2" xfId="108"/>
    <cellStyle name="差_三季度－表二 2 2 2" xfId="109"/>
    <cellStyle name="Accent2 - 40% 4" xfId="110"/>
    <cellStyle name="Accent3 - 20% 3 2" xfId="111"/>
    <cellStyle name="20% - Accent5_国有资本经营预算编制报表1（预算单位）" xfId="112"/>
    <cellStyle name="_弱电系统设备配置报价清单" xfId="113"/>
    <cellStyle name="Heading 3 2" xfId="114"/>
    <cellStyle name="20% - Accent3 2 2" xfId="115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Milliers_!!!GO" xfId="125"/>
    <cellStyle name="_Book1 2 2 2" xfId="126"/>
    <cellStyle name="Accent5 2" xfId="127"/>
    <cellStyle name="Accent3 - 20%" xfId="128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showGridLines="0" showZeros="0" topLeftCell="A13" workbookViewId="0">
      <selection activeCell="I8" sqref="I8"/>
    </sheetView>
  </sheetViews>
  <sheetFormatPr defaultColWidth="9" defaultRowHeight="14.25" outlineLevelCol="6"/>
  <cols>
    <col min="1" max="1" width="27.3333333333333" style="160" customWidth="1"/>
    <col min="2" max="2" width="14.5" style="160" customWidth="1"/>
    <col min="3" max="3" width="29.25" style="160" customWidth="1"/>
    <col min="4" max="4" width="15.375" style="160" customWidth="1"/>
    <col min="5" max="5" width="17.625" style="160" customWidth="1"/>
    <col min="6" max="6" width="23.625" style="160" customWidth="1"/>
    <col min="7" max="7" width="16.375" style="160" customWidth="1"/>
    <col min="8" max="16384" width="9" style="160"/>
  </cols>
  <sheetData>
    <row r="1" ht="13.5" spans="1:7">
      <c r="A1" s="161" t="s">
        <v>0</v>
      </c>
      <c r="G1" s="162" t="s">
        <v>1</v>
      </c>
    </row>
    <row r="2" ht="28.5" customHeight="1" spans="1:6">
      <c r="A2" s="163" t="s">
        <v>2</v>
      </c>
      <c r="B2" s="163"/>
      <c r="C2" s="163"/>
      <c r="D2" s="163"/>
      <c r="E2" s="163"/>
      <c r="F2" s="163"/>
    </row>
    <row r="3" s="159" customFormat="1" ht="22.5" customHeight="1" spans="1:7">
      <c r="A3" s="164"/>
      <c r="B3" s="164"/>
      <c r="C3" s="164"/>
      <c r="D3" s="164"/>
      <c r="E3" s="164"/>
      <c r="G3" s="165" t="s">
        <v>3</v>
      </c>
    </row>
    <row r="4" s="159" customFormat="1" spans="1:7">
      <c r="A4" s="166" t="s">
        <v>4</v>
      </c>
      <c r="B4" s="166"/>
      <c r="C4" s="167" t="s">
        <v>5</v>
      </c>
      <c r="D4" s="168"/>
      <c r="E4" s="168"/>
      <c r="F4" s="168"/>
      <c r="G4" s="169"/>
    </row>
    <row r="5" s="159" customFormat="1" spans="1:7">
      <c r="A5" s="166" t="s">
        <v>6</v>
      </c>
      <c r="B5" s="166" t="s">
        <v>7</v>
      </c>
      <c r="C5" s="166" t="s">
        <v>6</v>
      </c>
      <c r="D5" s="166" t="s">
        <v>8</v>
      </c>
      <c r="E5" s="170" t="s">
        <v>9</v>
      </c>
      <c r="F5" s="166" t="s">
        <v>10</v>
      </c>
      <c r="G5" s="171" t="s">
        <v>11</v>
      </c>
    </row>
    <row r="6" s="159" customFormat="1" spans="1:7">
      <c r="A6" s="172" t="s">
        <v>12</v>
      </c>
      <c r="B6" s="171">
        <f>B7+B8+B9+B10</f>
        <v>1448.3874</v>
      </c>
      <c r="C6" s="172" t="s">
        <v>13</v>
      </c>
      <c r="D6" s="171">
        <f>E6+F6</f>
        <v>1448.3874</v>
      </c>
      <c r="E6" s="171">
        <f>SUM(E7:E33)</f>
        <v>1448.3874</v>
      </c>
      <c r="F6" s="171">
        <f>SUM(F7:F34)</f>
        <v>0</v>
      </c>
      <c r="G6" s="171">
        <f>SUM(G7:G34)</f>
        <v>0</v>
      </c>
    </row>
    <row r="7" s="159" customFormat="1" spans="1:7">
      <c r="A7" s="172" t="s">
        <v>14</v>
      </c>
      <c r="B7" s="171">
        <v>1428.3874</v>
      </c>
      <c r="C7" s="173" t="s">
        <v>15</v>
      </c>
      <c r="D7" s="171">
        <f>E7+F7</f>
        <v>0</v>
      </c>
      <c r="E7" s="171"/>
      <c r="F7" s="171"/>
      <c r="G7" s="171"/>
    </row>
    <row r="8" s="159" customFormat="1" spans="1:7">
      <c r="A8" s="172" t="s">
        <v>16</v>
      </c>
      <c r="B8" s="171"/>
      <c r="C8" s="173" t="s">
        <v>17</v>
      </c>
      <c r="D8" s="171">
        <f>E8+F8</f>
        <v>0</v>
      </c>
      <c r="E8" s="171"/>
      <c r="F8" s="171"/>
      <c r="G8" s="171"/>
    </row>
    <row r="9" s="159" customFormat="1" spans="1:7">
      <c r="A9" s="172" t="s">
        <v>18</v>
      </c>
      <c r="B9" s="174"/>
      <c r="C9" s="173" t="s">
        <v>19</v>
      </c>
      <c r="D9" s="171">
        <f>E9+F9</f>
        <v>0</v>
      </c>
      <c r="E9" s="171"/>
      <c r="F9" s="171"/>
      <c r="G9" s="171"/>
    </row>
    <row r="10" s="159" customFormat="1" spans="1:7">
      <c r="A10" s="172" t="s">
        <v>20</v>
      </c>
      <c r="B10" s="171">
        <v>20</v>
      </c>
      <c r="C10" s="173" t="s">
        <v>21</v>
      </c>
      <c r="D10" s="171">
        <f t="shared" ref="D10:D34" si="0">E10+F11</f>
        <v>1113.0034</v>
      </c>
      <c r="E10" s="171">
        <f>1093.0034+20</f>
        <v>1113.0034</v>
      </c>
      <c r="F10" s="171"/>
      <c r="G10" s="171"/>
    </row>
    <row r="11" s="159" customFormat="1" spans="1:7">
      <c r="A11" s="172" t="s">
        <v>22</v>
      </c>
      <c r="B11" s="171">
        <f>B12+B13+B14</f>
        <v>0</v>
      </c>
      <c r="C11" s="173" t="s">
        <v>23</v>
      </c>
      <c r="D11" s="171">
        <f t="shared" si="0"/>
        <v>0</v>
      </c>
      <c r="E11" s="171"/>
      <c r="F11" s="171"/>
      <c r="G11" s="171"/>
    </row>
    <row r="12" s="159" customFormat="1" spans="1:7">
      <c r="A12" s="172" t="s">
        <v>24</v>
      </c>
      <c r="B12" s="171"/>
      <c r="C12" s="173" t="s">
        <v>25</v>
      </c>
      <c r="D12" s="171">
        <f t="shared" si="0"/>
        <v>0</v>
      </c>
      <c r="E12" s="171"/>
      <c r="F12" s="171"/>
      <c r="G12" s="171"/>
    </row>
    <row r="13" s="159" customFormat="1" spans="1:7">
      <c r="A13" s="172" t="s">
        <v>26</v>
      </c>
      <c r="B13" s="171"/>
      <c r="C13" s="173" t="s">
        <v>27</v>
      </c>
      <c r="D13" s="171">
        <f t="shared" si="0"/>
        <v>0</v>
      </c>
      <c r="E13" s="171"/>
      <c r="F13" s="171"/>
      <c r="G13" s="171"/>
    </row>
    <row r="14" s="159" customFormat="1" spans="1:7">
      <c r="A14" s="172" t="s">
        <v>28</v>
      </c>
      <c r="B14" s="174"/>
      <c r="C14" s="173" t="s">
        <v>29</v>
      </c>
      <c r="D14" s="171">
        <f t="shared" si="0"/>
        <v>171.2653</v>
      </c>
      <c r="E14" s="171">
        <v>171.2653</v>
      </c>
      <c r="F14" s="171"/>
      <c r="G14" s="171"/>
    </row>
    <row r="15" s="159" customFormat="1" spans="1:7">
      <c r="A15" s="175"/>
      <c r="B15" s="171"/>
      <c r="C15" s="173" t="s">
        <v>30</v>
      </c>
      <c r="D15" s="171">
        <f t="shared" si="0"/>
        <v>81.363</v>
      </c>
      <c r="E15" s="171">
        <v>81.363</v>
      </c>
      <c r="F15" s="171"/>
      <c r="G15" s="171"/>
    </row>
    <row r="16" s="159" customFormat="1" spans="1:7">
      <c r="A16" s="175"/>
      <c r="B16" s="171"/>
      <c r="C16" s="173" t="s">
        <v>31</v>
      </c>
      <c r="D16" s="171">
        <f t="shared" si="0"/>
        <v>0</v>
      </c>
      <c r="E16" s="171"/>
      <c r="F16" s="171"/>
      <c r="G16" s="171"/>
    </row>
    <row r="17" s="159" customFormat="1" spans="1:7">
      <c r="A17" s="175"/>
      <c r="B17" s="171"/>
      <c r="C17" s="173" t="s">
        <v>32</v>
      </c>
      <c r="D17" s="171">
        <f t="shared" si="0"/>
        <v>0</v>
      </c>
      <c r="E17" s="171"/>
      <c r="F17" s="171"/>
      <c r="G17" s="171"/>
    </row>
    <row r="18" s="159" customFormat="1" spans="1:7">
      <c r="A18" s="175"/>
      <c r="B18" s="171"/>
      <c r="C18" s="173" t="s">
        <v>33</v>
      </c>
      <c r="D18" s="171">
        <f t="shared" si="0"/>
        <v>0</v>
      </c>
      <c r="E18" s="171"/>
      <c r="F18" s="171"/>
      <c r="G18" s="171"/>
    </row>
    <row r="19" s="159" customFormat="1" spans="1:7">
      <c r="A19" s="175"/>
      <c r="B19" s="171"/>
      <c r="C19" s="173" t="s">
        <v>34</v>
      </c>
      <c r="D19" s="171">
        <f t="shared" si="0"/>
        <v>0</v>
      </c>
      <c r="E19" s="171"/>
      <c r="F19" s="171"/>
      <c r="G19" s="171"/>
    </row>
    <row r="20" s="159" customFormat="1" spans="1:7">
      <c r="A20" s="175"/>
      <c r="B20" s="171"/>
      <c r="C20" s="173" t="s">
        <v>35</v>
      </c>
      <c r="D20" s="171">
        <f t="shared" si="0"/>
        <v>0</v>
      </c>
      <c r="E20" s="171"/>
      <c r="F20" s="171"/>
      <c r="G20" s="171"/>
    </row>
    <row r="21" s="159" customFormat="1" spans="1:7">
      <c r="A21" s="175"/>
      <c r="B21" s="171"/>
      <c r="C21" s="173" t="s">
        <v>36</v>
      </c>
      <c r="D21" s="171">
        <f t="shared" si="0"/>
        <v>0</v>
      </c>
      <c r="E21" s="171"/>
      <c r="F21" s="171"/>
      <c r="G21" s="171"/>
    </row>
    <row r="22" s="159" customFormat="1" spans="1:7">
      <c r="A22" s="175"/>
      <c r="B22" s="171"/>
      <c r="C22" s="173" t="s">
        <v>37</v>
      </c>
      <c r="D22" s="171">
        <f t="shared" si="0"/>
        <v>0</v>
      </c>
      <c r="E22" s="171"/>
      <c r="F22" s="171"/>
      <c r="G22" s="171"/>
    </row>
    <row r="23" s="159" customFormat="1" spans="1:7">
      <c r="A23" s="175"/>
      <c r="B23" s="171"/>
      <c r="C23" s="173" t="s">
        <v>38</v>
      </c>
      <c r="D23" s="171">
        <f t="shared" si="0"/>
        <v>0</v>
      </c>
      <c r="E23" s="171"/>
      <c r="F23" s="171"/>
      <c r="G23" s="171"/>
    </row>
    <row r="24" s="159" customFormat="1" spans="1:7">
      <c r="A24" s="175"/>
      <c r="B24" s="171"/>
      <c r="C24" s="173" t="s">
        <v>39</v>
      </c>
      <c r="D24" s="171">
        <f t="shared" si="0"/>
        <v>0</v>
      </c>
      <c r="E24" s="171"/>
      <c r="F24" s="171"/>
      <c r="G24" s="171"/>
    </row>
    <row r="25" s="159" customFormat="1" spans="1:7">
      <c r="A25" s="175"/>
      <c r="B25" s="171"/>
      <c r="C25" s="173" t="s">
        <v>40</v>
      </c>
      <c r="D25" s="171">
        <f t="shared" si="0"/>
        <v>82.7557</v>
      </c>
      <c r="E25" s="171">
        <v>82.7557</v>
      </c>
      <c r="F25" s="171"/>
      <c r="G25" s="171"/>
    </row>
    <row r="26" s="159" customFormat="1" spans="1:7">
      <c r="A26" s="175"/>
      <c r="B26" s="171"/>
      <c r="C26" s="173" t="s">
        <v>41</v>
      </c>
      <c r="D26" s="171">
        <f t="shared" si="0"/>
        <v>0</v>
      </c>
      <c r="E26" s="171"/>
      <c r="F26" s="171"/>
      <c r="G26" s="171"/>
    </row>
    <row r="27" s="159" customFormat="1" spans="1:7">
      <c r="A27" s="175"/>
      <c r="B27" s="171"/>
      <c r="C27" s="173" t="s">
        <v>42</v>
      </c>
      <c r="D27" s="171">
        <f t="shared" si="0"/>
        <v>0</v>
      </c>
      <c r="E27" s="171"/>
      <c r="F27" s="171"/>
      <c r="G27" s="171"/>
    </row>
    <row r="28" s="159" customFormat="1" spans="1:7">
      <c r="A28" s="175"/>
      <c r="B28" s="171"/>
      <c r="C28" s="173" t="s">
        <v>43</v>
      </c>
      <c r="D28" s="171">
        <f t="shared" si="0"/>
        <v>0</v>
      </c>
      <c r="E28" s="174"/>
      <c r="F28" s="171"/>
      <c r="G28" s="171"/>
    </row>
    <row r="29" s="159" customFormat="1" spans="1:7">
      <c r="A29" s="175"/>
      <c r="B29" s="171"/>
      <c r="C29" s="173" t="s">
        <v>44</v>
      </c>
      <c r="D29" s="171">
        <f t="shared" si="0"/>
        <v>0</v>
      </c>
      <c r="E29" s="171"/>
      <c r="F29" s="174"/>
      <c r="G29" s="171"/>
    </row>
    <row r="30" s="159" customFormat="1" spans="1:7">
      <c r="A30" s="175"/>
      <c r="B30" s="171"/>
      <c r="C30" s="173" t="s">
        <v>45</v>
      </c>
      <c r="D30" s="171">
        <f t="shared" si="0"/>
        <v>0</v>
      </c>
      <c r="E30" s="171"/>
      <c r="F30" s="171"/>
      <c r="G30" s="171"/>
    </row>
    <row r="31" s="159" customFormat="1" spans="1:7">
      <c r="A31" s="175"/>
      <c r="B31" s="171"/>
      <c r="C31" s="173" t="s">
        <v>46</v>
      </c>
      <c r="D31" s="171">
        <f t="shared" si="0"/>
        <v>0</v>
      </c>
      <c r="E31" s="171"/>
      <c r="F31" s="171"/>
      <c r="G31" s="171"/>
    </row>
    <row r="32" s="159" customFormat="1" spans="1:7">
      <c r="A32" s="175"/>
      <c r="B32" s="171"/>
      <c r="C32" s="173" t="s">
        <v>47</v>
      </c>
      <c r="D32" s="171">
        <f t="shared" si="0"/>
        <v>0</v>
      </c>
      <c r="E32" s="171"/>
      <c r="F32" s="171"/>
      <c r="G32" s="171"/>
    </row>
    <row r="33" s="159" customFormat="1" spans="1:7">
      <c r="A33" s="175"/>
      <c r="B33" s="171"/>
      <c r="C33" s="173" t="s">
        <v>48</v>
      </c>
      <c r="D33" s="171">
        <f t="shared" si="0"/>
        <v>0</v>
      </c>
      <c r="E33" s="171"/>
      <c r="F33" s="171"/>
      <c r="G33" s="171"/>
    </row>
    <row r="34" s="159" customFormat="1" hidden="1" spans="1:7">
      <c r="A34" s="175"/>
      <c r="B34" s="171"/>
      <c r="C34" s="173"/>
      <c r="D34" s="176"/>
      <c r="E34" s="176"/>
      <c r="F34" s="171"/>
      <c r="G34" s="171"/>
    </row>
    <row r="35" s="159" customFormat="1" spans="1:7">
      <c r="A35" s="177" t="s">
        <v>49</v>
      </c>
      <c r="B35" s="171">
        <f>B6+B11</f>
        <v>1448.3874</v>
      </c>
      <c r="C35" s="177" t="s">
        <v>50</v>
      </c>
      <c r="D35" s="171">
        <f>SUM(D7:D33)</f>
        <v>1448.3874</v>
      </c>
      <c r="E35" s="171">
        <f>SUM(E7:E33)</f>
        <v>1448.3874</v>
      </c>
      <c r="F35" s="171"/>
      <c r="G35" s="171"/>
    </row>
    <row r="36" s="159" customFormat="1"/>
    <row r="37" s="159" customFormat="1"/>
    <row r="38" s="159" customFormat="1"/>
    <row r="39" s="159" customFormat="1"/>
    <row r="40" s="159" customFormat="1"/>
    <row r="41" s="159" customFormat="1" spans="3:5">
      <c r="C41" s="160"/>
      <c r="D41" s="160"/>
      <c r="E41" s="160"/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zoomScale="120" zoomScaleNormal="120" workbookViewId="0">
      <selection activeCell="F7" sqref="F7"/>
    </sheetView>
  </sheetViews>
  <sheetFormatPr defaultColWidth="3.5" defaultRowHeight="14.25"/>
  <cols>
    <col min="1" max="1" width="5.625" style="2" customWidth="1"/>
    <col min="2" max="2" width="5.75" style="151" customWidth="1"/>
    <col min="3" max="3" width="5.5" style="151" customWidth="1"/>
    <col min="4" max="4" width="37.3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52"/>
      <c r="B1" s="152"/>
      <c r="G1" s="153" t="s">
        <v>51</v>
      </c>
    </row>
    <row r="2" ht="25.5" customHeight="1" spans="1:7">
      <c r="A2" s="136" t="s">
        <v>52</v>
      </c>
      <c r="B2" s="154"/>
      <c r="C2" s="154"/>
      <c r="D2" s="154"/>
      <c r="E2" s="154"/>
      <c r="F2" s="154"/>
      <c r="G2" s="154"/>
    </row>
    <row r="3" ht="16.5" customHeight="1" spans="1:7">
      <c r="A3" s="137"/>
      <c r="B3" s="155"/>
      <c r="C3" s="155"/>
      <c r="D3" s="137"/>
      <c r="E3" s="137"/>
      <c r="F3" s="137"/>
      <c r="G3" s="20" t="s">
        <v>3</v>
      </c>
    </row>
    <row r="4" ht="16.5" customHeight="1" spans="1:7">
      <c r="A4" s="138" t="s">
        <v>53</v>
      </c>
      <c r="B4" s="138"/>
      <c r="C4" s="138"/>
      <c r="D4" s="138" t="s">
        <v>54</v>
      </c>
      <c r="E4" s="138" t="s">
        <v>8</v>
      </c>
      <c r="F4" s="138" t="s">
        <v>55</v>
      </c>
      <c r="G4" s="138" t="s">
        <v>56</v>
      </c>
    </row>
    <row r="5" ht="21.75" customHeight="1" spans="1:15">
      <c r="A5" s="138" t="s">
        <v>57</v>
      </c>
      <c r="B5" s="156" t="s">
        <v>58</v>
      </c>
      <c r="C5" s="156" t="s">
        <v>59</v>
      </c>
      <c r="D5" s="138"/>
      <c r="E5" s="138"/>
      <c r="F5" s="138"/>
      <c r="G5" s="138"/>
      <c r="H5"/>
      <c r="I5"/>
      <c r="J5"/>
      <c r="K5"/>
      <c r="L5"/>
      <c r="M5"/>
      <c r="N5"/>
      <c r="O5"/>
    </row>
    <row r="6" ht="13.5" spans="1:15">
      <c r="A6" s="138" t="s">
        <v>60</v>
      </c>
      <c r="B6" s="156" t="s">
        <v>60</v>
      </c>
      <c r="C6" s="156" t="s">
        <v>60</v>
      </c>
      <c r="D6" s="138" t="s">
        <v>60</v>
      </c>
      <c r="E6" s="138">
        <v>1</v>
      </c>
      <c r="F6" s="138">
        <v>2</v>
      </c>
      <c r="G6" s="138">
        <v>3</v>
      </c>
      <c r="H6"/>
      <c r="I6"/>
      <c r="J6"/>
      <c r="K6"/>
      <c r="L6"/>
      <c r="M6"/>
      <c r="N6"/>
      <c r="O6"/>
    </row>
    <row r="7" customFormat="1" spans="1:7">
      <c r="A7" s="138"/>
      <c r="B7" s="156"/>
      <c r="C7" s="156"/>
      <c r="D7" s="17" t="s">
        <v>8</v>
      </c>
      <c r="E7" s="18">
        <f>E8+E13+E18+E23</f>
        <v>1428.3874</v>
      </c>
      <c r="F7" s="18">
        <f>F8+F13+F18+F23</f>
        <v>1418.3874</v>
      </c>
      <c r="G7" s="18">
        <f>G8+G13+G18+G23</f>
        <v>10</v>
      </c>
    </row>
    <row r="8" s="150" customFormat="1" ht="18" customHeight="1" spans="1:15">
      <c r="A8" s="11" t="s">
        <v>61</v>
      </c>
      <c r="B8" s="11"/>
      <c r="C8" s="11"/>
      <c r="D8" s="17" t="s">
        <v>62</v>
      </c>
      <c r="E8" s="18">
        <f>E9</f>
        <v>1093.0034</v>
      </c>
      <c r="F8" s="18">
        <f>F9</f>
        <v>1083.0034</v>
      </c>
      <c r="G8" s="18">
        <f>G9</f>
        <v>10</v>
      </c>
      <c r="H8" s="157"/>
      <c r="I8" s="157"/>
      <c r="J8" s="157"/>
      <c r="K8" s="157"/>
      <c r="L8" s="157"/>
      <c r="M8" s="157"/>
      <c r="N8" s="157"/>
      <c r="O8" s="157"/>
    </row>
    <row r="9" spans="1:15">
      <c r="A9" s="17"/>
      <c r="B9" s="158" t="s">
        <v>63</v>
      </c>
      <c r="C9" s="158"/>
      <c r="D9" s="17" t="s">
        <v>64</v>
      </c>
      <c r="E9" s="18">
        <f>E10+E11+E12</f>
        <v>1093.0034</v>
      </c>
      <c r="F9" s="18">
        <f>F10+F11+F12</f>
        <v>1083.0034</v>
      </c>
      <c r="G9" s="18">
        <f>G10+G11+G12</f>
        <v>10</v>
      </c>
      <c r="H9"/>
      <c r="I9"/>
      <c r="J9"/>
      <c r="K9"/>
      <c r="L9"/>
      <c r="M9"/>
      <c r="N9"/>
      <c r="O9"/>
    </row>
    <row r="10" spans="1:15">
      <c r="A10" s="17" t="s">
        <v>65</v>
      </c>
      <c r="B10" s="158" t="s">
        <v>65</v>
      </c>
      <c r="C10" s="158" t="s">
        <v>66</v>
      </c>
      <c r="D10" s="17" t="s">
        <v>67</v>
      </c>
      <c r="E10" s="18">
        <f t="shared" ref="E9:E25" si="0">F10+G10</f>
        <v>731.4234</v>
      </c>
      <c r="F10" s="18">
        <v>731.4234</v>
      </c>
      <c r="G10" s="17"/>
      <c r="H10"/>
      <c r="I10"/>
      <c r="J10"/>
      <c r="K10"/>
      <c r="L10"/>
      <c r="M10"/>
      <c r="N10"/>
      <c r="O10"/>
    </row>
    <row r="11" spans="1:15">
      <c r="A11" s="17" t="s">
        <v>65</v>
      </c>
      <c r="B11" s="158" t="s">
        <v>65</v>
      </c>
      <c r="C11" s="158" t="s">
        <v>68</v>
      </c>
      <c r="D11" s="17" t="s">
        <v>69</v>
      </c>
      <c r="E11" s="18">
        <f t="shared" si="0"/>
        <v>279.98</v>
      </c>
      <c r="F11" s="18">
        <v>269.98</v>
      </c>
      <c r="G11" s="18">
        <v>10</v>
      </c>
      <c r="H11"/>
      <c r="I11"/>
      <c r="J11"/>
      <c r="K11"/>
      <c r="L11"/>
      <c r="M11"/>
      <c r="N11"/>
      <c r="O11"/>
    </row>
    <row r="12" spans="1:15">
      <c r="A12" s="17" t="s">
        <v>65</v>
      </c>
      <c r="B12" s="158" t="s">
        <v>65</v>
      </c>
      <c r="C12" s="158" t="s">
        <v>70</v>
      </c>
      <c r="D12" s="17" t="s">
        <v>71</v>
      </c>
      <c r="E12" s="18">
        <f t="shared" si="0"/>
        <v>81.6</v>
      </c>
      <c r="F12" s="18">
        <v>81.6</v>
      </c>
      <c r="G12" s="18"/>
      <c r="H12"/>
      <c r="I12"/>
      <c r="J12"/>
      <c r="K12"/>
      <c r="L12"/>
      <c r="M12"/>
      <c r="N12"/>
      <c r="O12"/>
    </row>
    <row r="13" spans="1:15">
      <c r="A13" s="17" t="s">
        <v>72</v>
      </c>
      <c r="B13" s="158"/>
      <c r="C13" s="158"/>
      <c r="D13" s="17" t="s">
        <v>73</v>
      </c>
      <c r="E13" s="18">
        <f>E14</f>
        <v>171.2653</v>
      </c>
      <c r="F13" s="18">
        <f>F14</f>
        <v>171.2653</v>
      </c>
      <c r="G13" s="18">
        <f>G14</f>
        <v>0</v>
      </c>
      <c r="H13"/>
      <c r="I13"/>
      <c r="J13"/>
      <c r="K13"/>
      <c r="L13"/>
      <c r="M13"/>
      <c r="N13"/>
      <c r="O13"/>
    </row>
    <row r="14" spans="1:15">
      <c r="A14" s="17"/>
      <c r="B14" s="158" t="s">
        <v>74</v>
      </c>
      <c r="C14" s="158"/>
      <c r="D14" s="17" t="s">
        <v>75</v>
      </c>
      <c r="E14" s="18">
        <f>E15+E16+E17</f>
        <v>171.2653</v>
      </c>
      <c r="F14" s="18">
        <f>F15+F16+F17</f>
        <v>171.2653</v>
      </c>
      <c r="G14" s="18">
        <f>G15+G16+G17</f>
        <v>0</v>
      </c>
      <c r="H14"/>
      <c r="I14"/>
      <c r="J14"/>
      <c r="K14"/>
      <c r="L14"/>
      <c r="M14"/>
      <c r="N14"/>
      <c r="O14"/>
    </row>
    <row r="15" spans="1:15">
      <c r="A15" s="17" t="s">
        <v>65</v>
      </c>
      <c r="B15" s="158" t="s">
        <v>65</v>
      </c>
      <c r="C15" s="158" t="s">
        <v>66</v>
      </c>
      <c r="D15" s="17" t="s">
        <v>76</v>
      </c>
      <c r="E15" s="18">
        <f t="shared" si="0"/>
        <v>5.7539</v>
      </c>
      <c r="F15" s="18">
        <v>5.7539</v>
      </c>
      <c r="G15" s="17"/>
      <c r="H15"/>
      <c r="I15"/>
      <c r="J15"/>
      <c r="K15"/>
      <c r="L15"/>
      <c r="M15"/>
      <c r="N15"/>
      <c r="O15"/>
    </row>
    <row r="16" spans="1:7">
      <c r="A16" s="17" t="s">
        <v>65</v>
      </c>
      <c r="B16" s="158" t="s">
        <v>65</v>
      </c>
      <c r="C16" s="158" t="s">
        <v>74</v>
      </c>
      <c r="D16" s="17" t="s">
        <v>77</v>
      </c>
      <c r="E16" s="18">
        <f t="shared" si="0"/>
        <v>110.3409</v>
      </c>
      <c r="F16" s="18">
        <v>110.3409</v>
      </c>
      <c r="G16" s="17"/>
    </row>
    <row r="17" spans="1:7">
      <c r="A17" s="17" t="s">
        <v>65</v>
      </c>
      <c r="B17" s="158" t="s">
        <v>65</v>
      </c>
      <c r="C17" s="158" t="s">
        <v>78</v>
      </c>
      <c r="D17" s="17" t="s">
        <v>79</v>
      </c>
      <c r="E17" s="18">
        <f t="shared" si="0"/>
        <v>55.1705</v>
      </c>
      <c r="F17" s="18">
        <v>55.1705</v>
      </c>
      <c r="G17" s="17"/>
    </row>
    <row r="18" spans="1:7">
      <c r="A18" s="17" t="s">
        <v>80</v>
      </c>
      <c r="B18" s="158"/>
      <c r="C18" s="158"/>
      <c r="D18" s="17" t="s">
        <v>81</v>
      </c>
      <c r="E18" s="18">
        <f>E19</f>
        <v>81.363</v>
      </c>
      <c r="F18" s="18">
        <f>F19</f>
        <v>81.363</v>
      </c>
      <c r="G18" s="18">
        <f>G19</f>
        <v>0</v>
      </c>
    </row>
    <row r="19" spans="1:7">
      <c r="A19" s="17"/>
      <c r="B19" s="158" t="s">
        <v>82</v>
      </c>
      <c r="C19" s="158"/>
      <c r="D19" s="17" t="s">
        <v>83</v>
      </c>
      <c r="E19" s="18">
        <f>E20+E21+E22</f>
        <v>81.363</v>
      </c>
      <c r="F19" s="18">
        <f>F20+F21+F22</f>
        <v>81.363</v>
      </c>
      <c r="G19" s="18">
        <f>G20+G21+G22</f>
        <v>0</v>
      </c>
    </row>
    <row r="20" spans="1:7">
      <c r="A20" s="17" t="s">
        <v>65</v>
      </c>
      <c r="B20" s="158" t="s">
        <v>65</v>
      </c>
      <c r="C20" s="158" t="s">
        <v>66</v>
      </c>
      <c r="D20" s="17" t="s">
        <v>84</v>
      </c>
      <c r="E20" s="18">
        <f t="shared" si="0"/>
        <v>51.0327</v>
      </c>
      <c r="F20" s="18">
        <v>51.0327</v>
      </c>
      <c r="G20" s="17"/>
    </row>
    <row r="21" spans="1:7">
      <c r="A21" s="17" t="s">
        <v>65</v>
      </c>
      <c r="B21" s="158" t="s">
        <v>65</v>
      </c>
      <c r="C21" s="158" t="s">
        <v>85</v>
      </c>
      <c r="D21" s="17" t="s">
        <v>86</v>
      </c>
      <c r="E21" s="18">
        <f t="shared" si="0"/>
        <v>29.6406</v>
      </c>
      <c r="F21" s="18">
        <v>29.6406</v>
      </c>
      <c r="G21" s="17"/>
    </row>
    <row r="22" spans="1:7">
      <c r="A22" s="17" t="s">
        <v>65</v>
      </c>
      <c r="B22" s="158" t="s">
        <v>65</v>
      </c>
      <c r="C22" s="158" t="s">
        <v>70</v>
      </c>
      <c r="D22" s="17" t="s">
        <v>87</v>
      </c>
      <c r="E22" s="18">
        <f t="shared" si="0"/>
        <v>0.6897</v>
      </c>
      <c r="F22" s="18">
        <v>0.6897</v>
      </c>
      <c r="G22" s="17"/>
    </row>
    <row r="23" spans="1:7">
      <c r="A23" s="17" t="s">
        <v>88</v>
      </c>
      <c r="B23" s="158"/>
      <c r="C23" s="158"/>
      <c r="D23" s="17" t="s">
        <v>89</v>
      </c>
      <c r="E23" s="18">
        <f>E24</f>
        <v>82.7557</v>
      </c>
      <c r="F23" s="18">
        <f>F24</f>
        <v>82.7557</v>
      </c>
      <c r="G23" s="18">
        <f>G24</f>
        <v>0</v>
      </c>
    </row>
    <row r="24" spans="1:7">
      <c r="A24" s="17"/>
      <c r="B24" s="158" t="s">
        <v>68</v>
      </c>
      <c r="C24" s="158"/>
      <c r="D24" s="17" t="s">
        <v>90</v>
      </c>
      <c r="E24" s="18">
        <f>E25</f>
        <v>82.7557</v>
      </c>
      <c r="F24" s="18">
        <f>F25</f>
        <v>82.7557</v>
      </c>
      <c r="G24" s="18">
        <f>G25</f>
        <v>0</v>
      </c>
    </row>
    <row r="25" spans="1:7">
      <c r="A25" s="17" t="s">
        <v>65</v>
      </c>
      <c r="B25" s="158" t="s">
        <v>65</v>
      </c>
      <c r="C25" s="158" t="s">
        <v>66</v>
      </c>
      <c r="D25" s="17" t="s">
        <v>91</v>
      </c>
      <c r="E25" s="18">
        <f t="shared" si="0"/>
        <v>82.7557</v>
      </c>
      <c r="F25" s="18">
        <v>82.7557</v>
      </c>
      <c r="G25" s="17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showGridLines="0" showZeros="0" zoomScale="140" zoomScaleNormal="140" topLeftCell="A16" workbookViewId="0">
      <selection activeCell="E31" sqref="E31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92</v>
      </c>
    </row>
    <row r="2" ht="18" customHeight="1" spans="1:5">
      <c r="A2" s="136" t="s">
        <v>93</v>
      </c>
      <c r="B2" s="136"/>
      <c r="C2" s="136"/>
      <c r="D2" s="136"/>
      <c r="E2" s="136"/>
    </row>
    <row r="3" ht="18" customHeight="1" spans="1:5">
      <c r="A3" s="137"/>
      <c r="B3" s="137"/>
      <c r="C3" s="137"/>
      <c r="D3" s="137"/>
      <c r="E3" s="20" t="s">
        <v>3</v>
      </c>
    </row>
    <row r="4" ht="25.5" customHeight="1" spans="1:5">
      <c r="A4" s="138" t="s">
        <v>94</v>
      </c>
      <c r="B4" s="138"/>
      <c r="C4" s="148" t="s">
        <v>95</v>
      </c>
      <c r="D4" s="148"/>
      <c r="E4" s="148"/>
    </row>
    <row r="5" ht="24.75" customHeight="1" spans="1:5">
      <c r="A5" s="138" t="s">
        <v>53</v>
      </c>
      <c r="B5" s="138" t="s">
        <v>54</v>
      </c>
      <c r="C5" s="148" t="s">
        <v>8</v>
      </c>
      <c r="D5" s="148" t="s">
        <v>96</v>
      </c>
      <c r="E5" s="148" t="s">
        <v>97</v>
      </c>
    </row>
    <row r="6" ht="14" customHeight="1" spans="1:5">
      <c r="A6" s="138"/>
      <c r="B6" s="149" t="s">
        <v>8</v>
      </c>
      <c r="C6" s="18">
        <f>C7+C17+C32</f>
        <v>1418.3874</v>
      </c>
      <c r="D6" s="18">
        <f>D7+D17+D32</f>
        <v>904.2107</v>
      </c>
      <c r="E6" s="18">
        <f>E7+E17+E32</f>
        <v>514.1767</v>
      </c>
    </row>
    <row r="7" ht="18" customHeight="1" spans="1:5">
      <c r="A7" s="149">
        <v>301</v>
      </c>
      <c r="B7" s="149" t="s">
        <v>98</v>
      </c>
      <c r="C7" s="18">
        <f>SUM(C8:C16)</f>
        <v>895.9758</v>
      </c>
      <c r="D7" s="18">
        <f>SUM(D8:D16)</f>
        <v>895.9758</v>
      </c>
      <c r="E7" s="18">
        <f>SUM(E8:E16)</f>
        <v>0</v>
      </c>
    </row>
    <row r="8" spans="1:5">
      <c r="A8" s="149">
        <v>30101</v>
      </c>
      <c r="B8" s="149" t="s">
        <v>99</v>
      </c>
      <c r="C8" s="18">
        <f t="shared" ref="C8:C36" si="0">D8+E8</f>
        <v>214.0812</v>
      </c>
      <c r="D8" s="14">
        <v>214.0812</v>
      </c>
      <c r="E8" s="19"/>
    </row>
    <row r="9" spans="1:5">
      <c r="A9" s="149">
        <v>30102</v>
      </c>
      <c r="B9" s="149" t="s">
        <v>100</v>
      </c>
      <c r="C9" s="18">
        <f t="shared" si="0"/>
        <v>244.1844</v>
      </c>
      <c r="D9" s="14">
        <v>244.1844</v>
      </c>
      <c r="E9" s="19"/>
    </row>
    <row r="10" spans="1:5">
      <c r="A10" s="149">
        <v>30103</v>
      </c>
      <c r="B10" s="149" t="s">
        <v>101</v>
      </c>
      <c r="C10" s="18">
        <f t="shared" si="0"/>
        <v>108.0801</v>
      </c>
      <c r="D10" s="14">
        <f>17.8401+90.24</f>
        <v>108.0801</v>
      </c>
      <c r="E10" s="19"/>
    </row>
    <row r="11" spans="1:5">
      <c r="A11" s="149">
        <v>30108</v>
      </c>
      <c r="B11" s="149" t="s">
        <v>102</v>
      </c>
      <c r="C11" s="18">
        <f t="shared" si="0"/>
        <v>110.3409</v>
      </c>
      <c r="D11" s="14">
        <v>110.3409</v>
      </c>
      <c r="E11" s="19"/>
    </row>
    <row r="12" spans="1:5">
      <c r="A12" s="149">
        <v>30109</v>
      </c>
      <c r="B12" s="149" t="s">
        <v>103</v>
      </c>
      <c r="C12" s="18">
        <f t="shared" si="0"/>
        <v>55.1705</v>
      </c>
      <c r="D12" s="14">
        <v>55.1705</v>
      </c>
      <c r="E12" s="19"/>
    </row>
    <row r="13" spans="1:5">
      <c r="A13" s="149">
        <v>30110</v>
      </c>
      <c r="B13" s="149" t="s">
        <v>104</v>
      </c>
      <c r="C13" s="18">
        <f t="shared" si="0"/>
        <v>51.0327</v>
      </c>
      <c r="D13" s="14">
        <v>51.0327</v>
      </c>
      <c r="E13" s="19"/>
    </row>
    <row r="14" spans="1:5">
      <c r="A14" s="149">
        <v>30111</v>
      </c>
      <c r="B14" s="149" t="s">
        <v>105</v>
      </c>
      <c r="C14" s="18">
        <f t="shared" si="0"/>
        <v>29.6406</v>
      </c>
      <c r="D14" s="14">
        <v>29.6406</v>
      </c>
      <c r="E14" s="19"/>
    </row>
    <row r="15" spans="1:5">
      <c r="A15" s="149">
        <v>30112</v>
      </c>
      <c r="B15" s="149" t="s">
        <v>106</v>
      </c>
      <c r="C15" s="18">
        <f t="shared" si="0"/>
        <v>0.6897</v>
      </c>
      <c r="D15" s="14">
        <v>0.6897</v>
      </c>
      <c r="E15" s="19"/>
    </row>
    <row r="16" spans="1:5">
      <c r="A16" s="149">
        <v>30113</v>
      </c>
      <c r="B16" s="149" t="s">
        <v>107</v>
      </c>
      <c r="C16" s="18">
        <f t="shared" si="0"/>
        <v>82.7557</v>
      </c>
      <c r="D16" s="14">
        <v>82.7557</v>
      </c>
      <c r="E16" s="19"/>
    </row>
    <row r="17" ht="13.5" spans="1:5">
      <c r="A17" s="149">
        <v>302</v>
      </c>
      <c r="B17" s="149" t="s">
        <v>108</v>
      </c>
      <c r="C17" s="18">
        <f>SUM(C18:C31)</f>
        <v>514.1767</v>
      </c>
      <c r="D17" s="18">
        <f>SUM(D18:D31)</f>
        <v>0</v>
      </c>
      <c r="E17" s="18">
        <f>SUM(E18:E31)</f>
        <v>514.1767</v>
      </c>
    </row>
    <row r="18" spans="1:5">
      <c r="A18" s="149">
        <v>30201</v>
      </c>
      <c r="B18" s="149" t="s">
        <v>109</v>
      </c>
      <c r="C18" s="18">
        <f t="shared" si="0"/>
        <v>6</v>
      </c>
      <c r="D18" s="19"/>
      <c r="E18" s="14">
        <v>6</v>
      </c>
    </row>
    <row r="19" spans="1:5">
      <c r="A19" s="149">
        <v>30202</v>
      </c>
      <c r="B19" s="149" t="s">
        <v>110</v>
      </c>
      <c r="C19" s="18">
        <f t="shared" si="0"/>
        <v>2</v>
      </c>
      <c r="D19" s="19"/>
      <c r="E19" s="14">
        <v>2</v>
      </c>
    </row>
    <row r="20" spans="1:5">
      <c r="A20" s="149">
        <v>30205</v>
      </c>
      <c r="B20" s="149" t="s">
        <v>111</v>
      </c>
      <c r="C20" s="18">
        <f t="shared" si="0"/>
        <v>8</v>
      </c>
      <c r="D20" s="17"/>
      <c r="E20" s="16">
        <v>8</v>
      </c>
    </row>
    <row r="21" spans="1:5">
      <c r="A21" s="149">
        <v>30206</v>
      </c>
      <c r="B21" s="149" t="s">
        <v>112</v>
      </c>
      <c r="C21" s="18">
        <f t="shared" si="0"/>
        <v>15</v>
      </c>
      <c r="D21" s="17"/>
      <c r="E21" s="16">
        <v>15</v>
      </c>
    </row>
    <row r="22" spans="1:5">
      <c r="A22" s="149">
        <v>30207</v>
      </c>
      <c r="B22" s="149" t="s">
        <v>113</v>
      </c>
      <c r="C22" s="18">
        <f t="shared" si="0"/>
        <v>10.752</v>
      </c>
      <c r="D22" s="17"/>
      <c r="E22" s="16">
        <v>10.752</v>
      </c>
    </row>
    <row r="23" spans="1:5">
      <c r="A23" s="149">
        <v>30209</v>
      </c>
      <c r="B23" s="149" t="s">
        <v>114</v>
      </c>
      <c r="C23" s="18">
        <f t="shared" si="0"/>
        <v>10.032</v>
      </c>
      <c r="D23" s="17"/>
      <c r="E23" s="16">
        <v>10.032</v>
      </c>
    </row>
    <row r="24" spans="1:5">
      <c r="A24" s="149">
        <v>30211</v>
      </c>
      <c r="B24" s="149" t="s">
        <v>115</v>
      </c>
      <c r="C24" s="18">
        <f t="shared" si="0"/>
        <v>10</v>
      </c>
      <c r="D24" s="17"/>
      <c r="E24" s="16">
        <v>10</v>
      </c>
    </row>
    <row r="25" spans="1:5">
      <c r="A25" s="149">
        <v>30213</v>
      </c>
      <c r="B25" s="149" t="s">
        <v>116</v>
      </c>
      <c r="C25" s="18">
        <f t="shared" si="0"/>
        <v>3</v>
      </c>
      <c r="D25" s="17"/>
      <c r="E25" s="16">
        <v>3</v>
      </c>
    </row>
    <row r="26" spans="1:5">
      <c r="A26" s="149">
        <v>30216</v>
      </c>
      <c r="B26" s="149" t="s">
        <v>117</v>
      </c>
      <c r="C26" s="18">
        <f t="shared" si="0"/>
        <v>5.7</v>
      </c>
      <c r="D26" s="17"/>
      <c r="E26" s="16">
        <v>5.7</v>
      </c>
    </row>
    <row r="27" spans="1:5">
      <c r="A27" s="149">
        <v>30217</v>
      </c>
      <c r="B27" s="149" t="s">
        <v>118</v>
      </c>
      <c r="C27" s="18">
        <f t="shared" si="0"/>
        <v>1.9</v>
      </c>
      <c r="D27" s="17"/>
      <c r="E27" s="16">
        <v>1.9</v>
      </c>
    </row>
    <row r="28" spans="1:5">
      <c r="A28" s="149">
        <v>30228</v>
      </c>
      <c r="B28" s="149" t="s">
        <v>119</v>
      </c>
      <c r="C28" s="18">
        <f t="shared" si="0"/>
        <v>13.7927</v>
      </c>
      <c r="D28" s="17"/>
      <c r="E28" s="16">
        <v>13.7927</v>
      </c>
    </row>
    <row r="29" spans="1:5">
      <c r="A29" s="149">
        <v>30231</v>
      </c>
      <c r="B29" s="149" t="s">
        <v>120</v>
      </c>
      <c r="C29" s="18">
        <f t="shared" si="0"/>
        <v>6.6</v>
      </c>
      <c r="D29" s="17"/>
      <c r="E29" s="16">
        <v>6.6</v>
      </c>
    </row>
    <row r="30" spans="1:5">
      <c r="A30" s="149">
        <v>30239</v>
      </c>
      <c r="B30" s="149" t="s">
        <v>121</v>
      </c>
      <c r="C30" s="18">
        <f t="shared" si="0"/>
        <v>46.5</v>
      </c>
      <c r="D30" s="17"/>
      <c r="E30" s="16">
        <v>46.5</v>
      </c>
    </row>
    <row r="31" spans="1:5">
      <c r="A31" s="149">
        <v>30299</v>
      </c>
      <c r="B31" s="149" t="s">
        <v>122</v>
      </c>
      <c r="C31" s="18">
        <f t="shared" si="0"/>
        <v>374.9</v>
      </c>
      <c r="D31" s="17"/>
      <c r="E31" s="16">
        <f>23.32+265+4.98+81.6</f>
        <v>374.9</v>
      </c>
    </row>
    <row r="32" ht="13.5" spans="1:5">
      <c r="A32" s="149">
        <v>303</v>
      </c>
      <c r="B32" s="149" t="s">
        <v>123</v>
      </c>
      <c r="C32" s="18">
        <f>SUM(C33:C35)</f>
        <v>8.2349</v>
      </c>
      <c r="D32" s="13">
        <f>SUM(D33:D35)</f>
        <v>8.2349</v>
      </c>
      <c r="E32" s="18">
        <f>SUM(E33:E35)</f>
        <v>0</v>
      </c>
    </row>
    <row r="33" spans="1:5">
      <c r="A33" s="149">
        <v>30302</v>
      </c>
      <c r="B33" s="149" t="s">
        <v>124</v>
      </c>
      <c r="C33" s="18">
        <f>D33+E33</f>
        <v>5.7539</v>
      </c>
      <c r="D33" s="16">
        <f>0.9539+4.8</f>
        <v>5.7539</v>
      </c>
      <c r="E33" s="17"/>
    </row>
    <row r="34" spans="1:5">
      <c r="A34" s="149">
        <v>30305</v>
      </c>
      <c r="B34" s="149" t="s">
        <v>125</v>
      </c>
      <c r="C34" s="18">
        <f>D34+E34</f>
        <v>0.945</v>
      </c>
      <c r="D34" s="16">
        <v>0.945</v>
      </c>
      <c r="E34" s="17"/>
    </row>
    <row r="35" spans="1:5">
      <c r="A35" s="149">
        <v>30399</v>
      </c>
      <c r="B35" s="149" t="s">
        <v>126</v>
      </c>
      <c r="C35" s="18">
        <f>D35+E35</f>
        <v>1.536</v>
      </c>
      <c r="D35" s="16">
        <v>1.536</v>
      </c>
      <c r="E35" s="17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scale="87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tabSelected="1" zoomScale="110" zoomScaleNormal="110" workbookViewId="0">
      <selection activeCell="H8" sqref="H8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22.6916666666667" style="2" customWidth="1"/>
    <col min="9" max="16384" width="9" style="2"/>
  </cols>
  <sheetData>
    <row r="1" ht="13.5" spans="1:8">
      <c r="A1" s="3"/>
      <c r="H1" s="20" t="s">
        <v>127</v>
      </c>
    </row>
    <row r="2" ht="26.25" customHeight="1" spans="1:7">
      <c r="A2" s="136" t="s">
        <v>128</v>
      </c>
      <c r="B2" s="136"/>
      <c r="C2" s="136"/>
      <c r="D2" s="136"/>
      <c r="E2" s="136"/>
      <c r="F2" s="136"/>
      <c r="G2" s="136"/>
    </row>
    <row r="3" ht="24" customHeight="1" spans="1:8">
      <c r="A3" s="137"/>
      <c r="B3" s="137" t="s">
        <v>129</v>
      </c>
      <c r="C3" s="20"/>
      <c r="H3" s="20" t="s">
        <v>130</v>
      </c>
    </row>
    <row r="4" ht="24" customHeight="1" spans="1:8">
      <c r="A4" s="138"/>
      <c r="B4" s="139" t="s">
        <v>131</v>
      </c>
      <c r="C4" s="140"/>
      <c r="D4" s="138" t="s">
        <v>132</v>
      </c>
      <c r="E4" s="138"/>
      <c r="F4" s="139" t="s">
        <v>133</v>
      </c>
      <c r="G4" s="141"/>
      <c r="H4" s="140"/>
    </row>
    <row r="5" s="135" customFormat="1" ht="34.5" customHeight="1" spans="1:8">
      <c r="A5" s="6" t="s">
        <v>6</v>
      </c>
      <c r="B5" s="6" t="s">
        <v>134</v>
      </c>
      <c r="C5" s="6" t="s">
        <v>135</v>
      </c>
      <c r="D5" s="6" t="s">
        <v>136</v>
      </c>
      <c r="E5" s="6" t="s">
        <v>135</v>
      </c>
      <c r="F5" s="6" t="s">
        <v>137</v>
      </c>
      <c r="G5" s="6" t="s">
        <v>138</v>
      </c>
      <c r="H5" s="6" t="s">
        <v>139</v>
      </c>
    </row>
    <row r="6" ht="53" customHeight="1" spans="1:8">
      <c r="A6" s="138" t="s">
        <v>8</v>
      </c>
      <c r="B6" s="18">
        <f>B7+B8+B9</f>
        <v>8.5</v>
      </c>
      <c r="C6" s="18">
        <f>C7+C8+C9</f>
        <v>8.5</v>
      </c>
      <c r="D6" s="18">
        <f>D7+D8+D9</f>
        <v>8.6</v>
      </c>
      <c r="E6" s="18">
        <f>E7+E8+E9</f>
        <v>8.6</v>
      </c>
      <c r="F6" s="18">
        <f t="shared" ref="F6:F11" si="0">B6-D6</f>
        <v>-0.0999999999999996</v>
      </c>
      <c r="G6" s="142">
        <f>(B6-D6)/B6</f>
        <v>-0.0117647058823529</v>
      </c>
      <c r="H6" s="143" t="s">
        <v>140</v>
      </c>
    </row>
    <row r="7" ht="24.95" customHeight="1" spans="1:8">
      <c r="A7" s="144" t="s">
        <v>141</v>
      </c>
      <c r="B7" s="18">
        <f>C7</f>
        <v>0</v>
      </c>
      <c r="C7" s="18"/>
      <c r="D7" s="18">
        <f>E7</f>
        <v>0</v>
      </c>
      <c r="E7" s="18"/>
      <c r="F7" s="18">
        <f t="shared" si="0"/>
        <v>0</v>
      </c>
      <c r="G7" s="142"/>
      <c r="H7" s="145" t="s">
        <v>142</v>
      </c>
    </row>
    <row r="8" ht="58" customHeight="1" spans="1:8">
      <c r="A8" s="144" t="s">
        <v>143</v>
      </c>
      <c r="B8" s="18">
        <f>C8</f>
        <v>1.9</v>
      </c>
      <c r="C8" s="18">
        <v>1.9</v>
      </c>
      <c r="D8" s="18">
        <f>E8</f>
        <v>2</v>
      </c>
      <c r="E8" s="18">
        <v>2</v>
      </c>
      <c r="F8" s="18">
        <f t="shared" si="0"/>
        <v>-0.1</v>
      </c>
      <c r="G8" s="142">
        <f>(B8-D8)/B8</f>
        <v>-0.0526315789473685</v>
      </c>
      <c r="H8" s="146" t="s">
        <v>140</v>
      </c>
    </row>
    <row r="9" ht="24.95" customHeight="1" spans="1:8">
      <c r="A9" s="144" t="s">
        <v>144</v>
      </c>
      <c r="B9" s="18">
        <f>B10+B11</f>
        <v>6.6</v>
      </c>
      <c r="C9" s="18">
        <f>C10+C11</f>
        <v>6.6</v>
      </c>
      <c r="D9" s="18">
        <f>D10+D11</f>
        <v>6.6</v>
      </c>
      <c r="E9" s="18">
        <f>E10+E11</f>
        <v>6.6</v>
      </c>
      <c r="F9" s="18">
        <f t="shared" si="0"/>
        <v>0</v>
      </c>
      <c r="G9" s="142">
        <f>(B9-D9)/B9</f>
        <v>0</v>
      </c>
      <c r="H9" s="17" t="s">
        <v>142</v>
      </c>
    </row>
    <row r="10" ht="24.95" customHeight="1" spans="1:8">
      <c r="A10" s="144" t="s">
        <v>145</v>
      </c>
      <c r="B10" s="18">
        <f>C10</f>
        <v>6.6</v>
      </c>
      <c r="C10" s="18">
        <v>6.6</v>
      </c>
      <c r="D10" s="18">
        <f>E10</f>
        <v>6.6</v>
      </c>
      <c r="E10" s="18">
        <v>6.6</v>
      </c>
      <c r="F10" s="18">
        <f t="shared" si="0"/>
        <v>0</v>
      </c>
      <c r="G10" s="142">
        <f>(B10-D10)/B10</f>
        <v>0</v>
      </c>
      <c r="H10" s="17" t="s">
        <v>142</v>
      </c>
    </row>
    <row r="11" ht="24.95" customHeight="1" spans="1:8">
      <c r="A11" s="144" t="s">
        <v>146</v>
      </c>
      <c r="B11" s="18">
        <f>C11</f>
        <v>0</v>
      </c>
      <c r="C11" s="18"/>
      <c r="D11" s="18">
        <f>E11</f>
        <v>0</v>
      </c>
      <c r="E11" s="18"/>
      <c r="F11" s="18">
        <f t="shared" si="0"/>
        <v>0</v>
      </c>
      <c r="G11" s="142"/>
      <c r="H11" s="17" t="s">
        <v>142</v>
      </c>
    </row>
    <row r="15" spans="6:6">
      <c r="F15" s="147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8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E7" sqref="E7:H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4" t="s">
        <v>147</v>
      </c>
    </row>
    <row r="2" ht="20.25" spans="1:18">
      <c r="A2" s="4" t="s">
        <v>148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1" t="s">
        <v>3</v>
      </c>
    </row>
    <row r="4" s="1" customFormat="1" customHeight="1" spans="1:18">
      <c r="A4" s="6" t="s">
        <v>53</v>
      </c>
      <c r="B4" s="6"/>
      <c r="C4" s="6"/>
      <c r="D4" s="7" t="s">
        <v>149</v>
      </c>
      <c r="E4" s="7" t="s">
        <v>150</v>
      </c>
      <c r="F4" s="6" t="s">
        <v>151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98</v>
      </c>
      <c r="I5" s="6" t="s">
        <v>108</v>
      </c>
      <c r="J5" s="6" t="s">
        <v>123</v>
      </c>
      <c r="K5" s="6" t="s">
        <v>8</v>
      </c>
      <c r="L5" s="6" t="s">
        <v>152</v>
      </c>
      <c r="M5" s="6" t="s">
        <v>153</v>
      </c>
      <c r="N5" s="6" t="s">
        <v>154</v>
      </c>
      <c r="O5" s="6" t="s">
        <v>155</v>
      </c>
      <c r="P5" s="6" t="s">
        <v>156</v>
      </c>
      <c r="Q5" s="6" t="s">
        <v>157</v>
      </c>
      <c r="R5" s="6" t="s">
        <v>158</v>
      </c>
    </row>
    <row r="6" s="1" customFormat="1" spans="1:18">
      <c r="A6" s="9" t="s">
        <v>60</v>
      </c>
      <c r="B6" s="9" t="s">
        <v>60</v>
      </c>
      <c r="C6" s="9" t="s">
        <v>60</v>
      </c>
      <c r="D6" s="9" t="s">
        <v>60</v>
      </c>
      <c r="E6" s="10" t="s">
        <v>60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31" t="s">
        <v>159</v>
      </c>
      <c r="F7" s="132"/>
      <c r="G7" s="132"/>
      <c r="H7" s="133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</sheetData>
  <sheetProtection formatCells="0" formatColumns="0" formatRows="0"/>
  <mergeCells count="8">
    <mergeCell ref="A2:R2"/>
    <mergeCell ref="A4:C4"/>
    <mergeCell ref="G4:J4"/>
    <mergeCell ref="K4:R4"/>
    <mergeCell ref="E7:H7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4" workbookViewId="0">
      <selection activeCell="E14" sqref="E14"/>
    </sheetView>
  </sheetViews>
  <sheetFormatPr defaultColWidth="6.875" defaultRowHeight="13.5"/>
  <cols>
    <col min="1" max="1" width="29.5" style="27" customWidth="1"/>
    <col min="2" max="2" width="17.125" style="27" customWidth="1"/>
    <col min="3" max="3" width="12.625" style="27" customWidth="1"/>
    <col min="4" max="4" width="36.875" style="27" customWidth="1"/>
    <col min="5" max="5" width="15.625" style="27" customWidth="1"/>
    <col min="6" max="6" width="13.125" style="27" customWidth="1"/>
    <col min="7" max="9" width="6.875" style="27" customWidth="1"/>
    <col min="10" max="10" width="15.75" style="27" customWidth="1"/>
    <col min="11" max="11" width="17.25" style="27" customWidth="1"/>
    <col min="12" max="12" width="23.25" style="27" customWidth="1"/>
    <col min="13" max="13" width="15.75" style="27" customWidth="1"/>
    <col min="14" max="14" width="17.25" style="27" customWidth="1"/>
    <col min="15" max="15" width="21.75" style="27" customWidth="1"/>
    <col min="16" max="16" width="29.25" style="27" customWidth="1"/>
    <col min="17" max="17" width="15.75" style="27" customWidth="1"/>
    <col min="18" max="19" width="27.75" style="27" customWidth="1"/>
    <col min="20" max="20" width="17.25" style="27" customWidth="1"/>
    <col min="21" max="22" width="27.75" style="27" customWidth="1"/>
    <col min="23" max="23" width="33.75" style="27" customWidth="1"/>
    <col min="24" max="24" width="27.75" style="27" customWidth="1"/>
    <col min="25" max="25" width="14.25" style="27" customWidth="1"/>
    <col min="26" max="26" width="33.75" style="27" customWidth="1"/>
    <col min="27" max="27" width="26.25" style="27" customWidth="1"/>
    <col min="28" max="28" width="20.25" style="27" customWidth="1"/>
    <col min="29" max="29" width="15.75" style="27" customWidth="1"/>
    <col min="30" max="30" width="26.25" style="27" customWidth="1"/>
    <col min="31" max="31" width="18.75" style="27" customWidth="1"/>
    <col min="32" max="32" width="23.25" style="27" customWidth="1"/>
    <col min="33" max="33" width="26.25" style="27" customWidth="1"/>
    <col min="34" max="35" width="23.25" style="27" customWidth="1"/>
    <col min="36" max="36" width="20.25" style="27" customWidth="1"/>
    <col min="37" max="37" width="27.75" style="27" customWidth="1"/>
    <col min="38" max="38" width="24.75" style="27" customWidth="1"/>
    <col min="39" max="39" width="23.25" style="27" customWidth="1"/>
    <col min="40" max="40" width="20.25" style="27" customWidth="1"/>
    <col min="41" max="42" width="18.75" style="27" customWidth="1"/>
    <col min="43" max="43" width="21" style="27" customWidth="1"/>
    <col min="44" max="44" width="15.75" style="27" customWidth="1"/>
    <col min="45" max="45" width="26.25" style="27" customWidth="1"/>
    <col min="46" max="46" width="16.75" style="27" customWidth="1"/>
    <col min="47" max="47" width="22.75" style="27" customWidth="1"/>
    <col min="48" max="48" width="20.75" style="27" customWidth="1"/>
    <col min="49" max="16384" width="6.875" style="27"/>
  </cols>
  <sheetData>
    <row r="1" s="79" customFormat="1" customHeight="1" spans="1:6">
      <c r="A1" s="30" t="s">
        <v>160</v>
      </c>
      <c r="B1" s="27"/>
      <c r="C1" s="27"/>
      <c r="D1" s="27"/>
      <c r="E1" s="27"/>
      <c r="F1" s="83" t="s">
        <v>161</v>
      </c>
    </row>
    <row r="2" s="35" customFormat="1" ht="30.75" customHeight="1" spans="1:45">
      <c r="A2" s="84" t="s">
        <v>162</v>
      </c>
      <c r="B2" s="84"/>
      <c r="C2" s="84"/>
      <c r="D2" s="84"/>
      <c r="E2" s="84"/>
      <c r="F2" s="84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L2" s="34"/>
      <c r="AM2" s="34"/>
      <c r="AS2" s="34"/>
    </row>
    <row r="3" s="35" customFormat="1" ht="12" customHeight="1" spans="1:63">
      <c r="A3" s="86"/>
      <c r="B3" s="87"/>
      <c r="F3" s="63" t="s">
        <v>3</v>
      </c>
      <c r="G3" s="88"/>
      <c r="H3" s="89"/>
      <c r="I3" s="126"/>
      <c r="J3" s="126"/>
      <c r="K3" s="126"/>
      <c r="L3" s="126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9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</row>
    <row r="4" s="80" customFormat="1" ht="25.5" customHeight="1" spans="1:52">
      <c r="A4" s="90" t="s">
        <v>163</v>
      </c>
      <c r="B4" s="91" t="s">
        <v>164</v>
      </c>
      <c r="C4" s="92" t="s">
        <v>165</v>
      </c>
      <c r="D4" s="92" t="s">
        <v>166</v>
      </c>
      <c r="E4" s="93" t="s">
        <v>164</v>
      </c>
      <c r="F4" s="92" t="s">
        <v>165</v>
      </c>
      <c r="H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U4" s="94"/>
      <c r="AV4" s="94"/>
      <c r="AW4" s="94"/>
      <c r="AX4" s="94"/>
      <c r="AY4" s="94"/>
      <c r="AZ4" s="94"/>
    </row>
    <row r="5" s="81" customFormat="1" ht="20.25" customHeight="1" spans="1:52">
      <c r="A5" s="95" t="s">
        <v>167</v>
      </c>
      <c r="B5" s="96">
        <v>1428.3874</v>
      </c>
      <c r="C5" s="97"/>
      <c r="D5" s="95" t="s">
        <v>168</v>
      </c>
      <c r="E5" s="96">
        <v>1428.3874</v>
      </c>
      <c r="F5" s="97"/>
      <c r="H5" s="98"/>
      <c r="AD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U5" s="98"/>
      <c r="AV5" s="98"/>
      <c r="AW5" s="98"/>
      <c r="AX5" s="98"/>
      <c r="AZ5" s="98"/>
    </row>
    <row r="6" s="81" customFormat="1" ht="20.25" customHeight="1" spans="1:52">
      <c r="A6" s="99" t="s">
        <v>169</v>
      </c>
      <c r="B6" s="96">
        <v>1428.3874</v>
      </c>
      <c r="C6" s="100"/>
      <c r="D6" s="99" t="s">
        <v>169</v>
      </c>
      <c r="E6" s="96">
        <v>1428.3874</v>
      </c>
      <c r="F6" s="97"/>
      <c r="H6" s="98"/>
      <c r="I6" s="98"/>
      <c r="AJ6" s="98"/>
      <c r="AK6" s="98"/>
      <c r="AL6" s="98"/>
      <c r="AM6" s="98"/>
      <c r="AN6" s="98"/>
      <c r="AO6" s="98"/>
      <c r="AP6" s="98"/>
      <c r="AQ6" s="98"/>
      <c r="AR6" s="98"/>
      <c r="AT6" s="98"/>
      <c r="AU6" s="98"/>
      <c r="AX6" s="98"/>
      <c r="AZ6" s="98"/>
    </row>
    <row r="7" s="81" customFormat="1" ht="20.25" customHeight="1" spans="1:52">
      <c r="A7" s="99" t="s">
        <v>170</v>
      </c>
      <c r="B7" s="96"/>
      <c r="C7" s="100"/>
      <c r="D7" s="99" t="s">
        <v>171</v>
      </c>
      <c r="E7" s="96"/>
      <c r="F7" s="97"/>
      <c r="I7" s="98"/>
      <c r="AJ7" s="98"/>
      <c r="AK7" s="98"/>
      <c r="AL7" s="98"/>
      <c r="AM7" s="98"/>
      <c r="AN7" s="98"/>
      <c r="AO7" s="98"/>
      <c r="AP7" s="98"/>
      <c r="AR7" s="98"/>
      <c r="AS7" s="98"/>
      <c r="AT7" s="98"/>
      <c r="AU7" s="98"/>
      <c r="AW7" s="98"/>
      <c r="AX7" s="98"/>
      <c r="AZ7" s="98"/>
    </row>
    <row r="8" s="81" customFormat="1" ht="19.5" customHeight="1" spans="1:52">
      <c r="A8" s="99" t="s">
        <v>172</v>
      </c>
      <c r="B8" s="96"/>
      <c r="C8" s="100"/>
      <c r="D8" s="99" t="s">
        <v>173</v>
      </c>
      <c r="E8" s="96"/>
      <c r="F8" s="97"/>
      <c r="I8" s="98"/>
      <c r="AJ8" s="98"/>
      <c r="AK8" s="98"/>
      <c r="AL8" s="98"/>
      <c r="AM8" s="98"/>
      <c r="AN8" s="98"/>
      <c r="AO8" s="98"/>
      <c r="AP8" s="98"/>
      <c r="AR8" s="98"/>
      <c r="AS8" s="98"/>
      <c r="AT8" s="98"/>
      <c r="AU8" s="98"/>
      <c r="AW8" s="98"/>
      <c r="AX8" s="98"/>
      <c r="AZ8" s="98"/>
    </row>
    <row r="9" s="81" customFormat="1" ht="20.25" customHeight="1" spans="1:53">
      <c r="A9" s="101" t="s">
        <v>174</v>
      </c>
      <c r="B9" s="96"/>
      <c r="C9" s="100"/>
      <c r="D9" s="95" t="s">
        <v>174</v>
      </c>
      <c r="E9" s="96"/>
      <c r="F9" s="100"/>
      <c r="J9" s="98"/>
      <c r="AJ9" s="98"/>
      <c r="AK9" s="98"/>
      <c r="AL9" s="98"/>
      <c r="AM9" s="98"/>
      <c r="AN9" s="98"/>
      <c r="AO9" s="98"/>
      <c r="AR9" s="98"/>
      <c r="AS9" s="98"/>
      <c r="AT9" s="98"/>
      <c r="AU9" s="98"/>
      <c r="AW9" s="98"/>
      <c r="AX9" s="98"/>
      <c r="BA9" s="98"/>
    </row>
    <row r="10" s="81" customFormat="1" ht="20.25" customHeight="1" spans="1:53">
      <c r="A10" s="101" t="s">
        <v>175</v>
      </c>
      <c r="B10" s="96"/>
      <c r="C10" s="100"/>
      <c r="D10" s="95" t="s">
        <v>176</v>
      </c>
      <c r="E10" s="52"/>
      <c r="F10" s="100"/>
      <c r="J10" s="98"/>
      <c r="AJ10" s="98"/>
      <c r="AK10" s="98"/>
      <c r="AL10" s="98"/>
      <c r="AM10" s="98"/>
      <c r="AN10" s="98"/>
      <c r="AO10" s="98"/>
      <c r="AR10" s="98"/>
      <c r="AS10" s="98"/>
      <c r="AT10" s="98"/>
      <c r="AU10" s="98"/>
      <c r="AW10" s="98"/>
      <c r="AX10" s="98"/>
      <c r="BA10" s="98"/>
    </row>
    <row r="11" s="81" customFormat="1" ht="20.25" customHeight="1" spans="1:49">
      <c r="A11" s="101" t="s">
        <v>177</v>
      </c>
      <c r="B11" s="52">
        <v>20</v>
      </c>
      <c r="C11" s="100"/>
      <c r="D11" s="95" t="s">
        <v>178</v>
      </c>
      <c r="E11" s="102">
        <v>20</v>
      </c>
      <c r="F11" s="100"/>
      <c r="J11" s="98"/>
      <c r="AJ11" s="98"/>
      <c r="AK11" s="98"/>
      <c r="AL11" s="98"/>
      <c r="AM11" s="98"/>
      <c r="AN11" s="98"/>
      <c r="AS11" s="98"/>
      <c r="AT11" s="98"/>
      <c r="AU11" s="98"/>
      <c r="AV11" s="98"/>
      <c r="AW11" s="98"/>
    </row>
    <row r="12" s="81" customFormat="1" ht="20.25" customHeight="1" spans="1:48">
      <c r="A12" s="101" t="s">
        <v>179</v>
      </c>
      <c r="B12" s="96"/>
      <c r="C12" s="100"/>
      <c r="D12" s="95" t="s">
        <v>180</v>
      </c>
      <c r="E12" s="96"/>
      <c r="F12" s="100"/>
      <c r="I12" s="98"/>
      <c r="AL12" s="98"/>
      <c r="AU12" s="98"/>
      <c r="AV12" s="98"/>
    </row>
    <row r="13" s="81" customFormat="1" ht="20.25" customHeight="1" spans="1:48">
      <c r="A13" s="101" t="s">
        <v>181</v>
      </c>
      <c r="B13" s="52"/>
      <c r="C13" s="100"/>
      <c r="D13" s="95" t="s">
        <v>182</v>
      </c>
      <c r="E13" s="96"/>
      <c r="F13" s="100"/>
      <c r="AK13" s="98"/>
      <c r="AL13" s="98"/>
      <c r="AU13" s="98"/>
      <c r="AV13" s="98"/>
    </row>
    <row r="14" s="81" customFormat="1" ht="20.25" customHeight="1" spans="1:48">
      <c r="A14" s="103" t="s">
        <v>183</v>
      </c>
      <c r="B14" s="104"/>
      <c r="C14" s="103"/>
      <c r="D14" s="99" t="s">
        <v>184</v>
      </c>
      <c r="E14" s="52"/>
      <c r="F14" s="97"/>
      <c r="AU14" s="98"/>
      <c r="AV14" s="98"/>
    </row>
    <row r="15" s="81" customFormat="1" ht="20.25" customHeight="1" spans="1:48">
      <c r="A15" s="103" t="s">
        <v>185</v>
      </c>
      <c r="B15" s="105"/>
      <c r="C15" s="106"/>
      <c r="D15" s="95" t="s">
        <v>186</v>
      </c>
      <c r="E15" s="107"/>
      <c r="F15" s="97"/>
      <c r="AU15" s="98"/>
      <c r="AV15" s="98"/>
    </row>
    <row r="16" s="80" customFormat="1" ht="20.25" customHeight="1" spans="1:6">
      <c r="A16" s="108"/>
      <c r="B16" s="96"/>
      <c r="C16" s="109"/>
      <c r="D16" s="95" t="s">
        <v>187</v>
      </c>
      <c r="E16" s="96"/>
      <c r="F16" s="110"/>
    </row>
    <row r="17" s="80" customFormat="1" ht="20.25" customHeight="1" spans="1:6">
      <c r="A17" s="111" t="s">
        <v>188</v>
      </c>
      <c r="B17" s="112">
        <f>B5+B9+B11+B12+B13+B14+B15</f>
        <v>1448.3874</v>
      </c>
      <c r="C17" s="113"/>
      <c r="D17" s="111" t="s">
        <v>189</v>
      </c>
      <c r="E17" s="114">
        <f>E5+E9+E11+E12+E13+E14+E15+E16</f>
        <v>1448.3874</v>
      </c>
      <c r="F17" s="115"/>
    </row>
    <row r="18" s="81" customFormat="1" ht="20.25" customHeight="1" spans="1:7">
      <c r="A18" s="95" t="s">
        <v>190</v>
      </c>
      <c r="B18" s="52"/>
      <c r="C18" s="100"/>
      <c r="D18" s="95"/>
      <c r="E18" s="102"/>
      <c r="F18" s="100"/>
      <c r="G18" s="98"/>
    </row>
    <row r="19" s="81" customFormat="1" ht="20.25" customHeight="1" spans="1:8">
      <c r="A19" s="116"/>
      <c r="B19" s="117"/>
      <c r="C19" s="103"/>
      <c r="D19" s="103"/>
      <c r="E19" s="104"/>
      <c r="F19" s="118"/>
      <c r="H19" s="98"/>
    </row>
    <row r="20" s="81" customFormat="1" ht="20.25" customHeight="1" spans="1:6">
      <c r="A20" s="116"/>
      <c r="B20" s="119"/>
      <c r="C20" s="103"/>
      <c r="D20" s="103"/>
      <c r="E20" s="105"/>
      <c r="F20" s="103"/>
    </row>
    <row r="21" s="81" customFormat="1" ht="20.25" customHeight="1" spans="1:6">
      <c r="A21" s="116"/>
      <c r="B21" s="119"/>
      <c r="C21" s="103"/>
      <c r="D21" s="103"/>
      <c r="E21" s="120"/>
      <c r="F21" s="103"/>
    </row>
    <row r="22" s="81" customFormat="1" ht="12.75" customHeight="1" spans="1:6">
      <c r="A22" s="116"/>
      <c r="B22" s="121"/>
      <c r="C22" s="103"/>
      <c r="D22" s="95"/>
      <c r="E22" s="120"/>
      <c r="F22" s="100"/>
    </row>
    <row r="23" s="80" customFormat="1" ht="20.25" customHeight="1" spans="1:6">
      <c r="A23" s="122" t="s">
        <v>191</v>
      </c>
      <c r="B23" s="114">
        <f>B17+B18</f>
        <v>1448.3874</v>
      </c>
      <c r="C23" s="109"/>
      <c r="D23" s="111" t="s">
        <v>192</v>
      </c>
      <c r="E23" s="114">
        <f>E17</f>
        <v>1448.3874</v>
      </c>
      <c r="F23" s="109"/>
    </row>
    <row r="24" s="81" customFormat="1" ht="10.5" customHeight="1" spans="2:5">
      <c r="B24" s="98"/>
      <c r="C24" s="98"/>
      <c r="D24" s="98"/>
      <c r="E24" s="123"/>
    </row>
    <row r="25" s="82" customFormat="1" ht="15" customHeight="1" spans="1:6">
      <c r="A25" s="124"/>
      <c r="B25" s="124"/>
      <c r="C25" s="124"/>
      <c r="D25" s="124"/>
      <c r="E25" s="124"/>
      <c r="F25" s="124"/>
    </row>
    <row r="26" ht="9.75" customHeight="1" spans="5:5">
      <c r="E26" s="125"/>
    </row>
    <row r="27" ht="12.75" customHeight="1"/>
    <row r="28" ht="12.75" customHeight="1"/>
    <row r="29" ht="12.75" customHeight="1"/>
    <row r="30" ht="12.75" customHeight="1"/>
    <row r="31" ht="9.75" customHeight="1" spans="11:11">
      <c r="K31" s="125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A7" workbookViewId="0">
      <selection activeCell="E21" sqref="E21"/>
    </sheetView>
  </sheetViews>
  <sheetFormatPr defaultColWidth="6.875" defaultRowHeight="14.25"/>
  <cols>
    <col min="1" max="1" width="22.5" style="27" customWidth="1"/>
    <col min="2" max="2" width="13.75" style="28" customWidth="1"/>
    <col min="3" max="3" width="13.625" style="28" customWidth="1"/>
    <col min="4" max="4" width="16.125" style="29" customWidth="1"/>
    <col min="5" max="5" width="14.625" style="29" customWidth="1"/>
    <col min="6" max="14" width="6.5" style="29" customWidth="1"/>
    <col min="15" max="16" width="6.5" style="27" customWidth="1"/>
    <col min="17" max="19" width="6.5" style="29" customWidth="1"/>
    <col min="20" max="20" width="11.625" style="27" customWidth="1"/>
    <col min="21" max="21" width="6.375" style="29" customWidth="1"/>
    <col min="22" max="22" width="11.625" style="27" customWidth="1"/>
    <col min="23" max="23" width="5.375" style="29" customWidth="1"/>
    <col min="24" max="24" width="5.375" style="27" customWidth="1"/>
    <col min="25" max="28" width="5.375" style="29" customWidth="1"/>
    <col min="29" max="29" width="14.5" style="29" customWidth="1"/>
    <col min="30" max="16384" width="6.875" style="29"/>
  </cols>
  <sheetData>
    <row r="1" ht="12.75" customHeight="1" spans="1:29">
      <c r="A1" s="30"/>
      <c r="AC1" s="73" t="s">
        <v>193</v>
      </c>
    </row>
    <row r="2" ht="30" customHeight="1" spans="1:28">
      <c r="A2" s="31" t="s">
        <v>194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ht="12" customHeight="1" spans="1:26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="22" customFormat="1" ht="10.5" customHeight="1" spans="1:29">
      <c r="A4" s="33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63"/>
      <c r="R4" s="63"/>
      <c r="S4" s="63"/>
      <c r="T4" s="35"/>
      <c r="U4" s="63"/>
      <c r="V4" s="35"/>
      <c r="W4" s="35"/>
      <c r="X4" s="35"/>
      <c r="Y4" s="35"/>
      <c r="Z4" s="35"/>
      <c r="AA4" s="63"/>
      <c r="AC4" s="63" t="s">
        <v>3</v>
      </c>
    </row>
    <row r="5" s="23" customFormat="1" ht="15.75" customHeight="1" spans="1:29">
      <c r="A5" s="36" t="s">
        <v>195</v>
      </c>
      <c r="B5" s="37" t="s">
        <v>151</v>
      </c>
      <c r="C5" s="38" t="s">
        <v>196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56"/>
      <c r="O5" s="57" t="s">
        <v>197</v>
      </c>
      <c r="P5" s="58"/>
      <c r="Q5" s="58"/>
      <c r="R5" s="58"/>
      <c r="S5" s="64" t="s">
        <v>11</v>
      </c>
      <c r="T5" s="65" t="s">
        <v>198</v>
      </c>
      <c r="U5" s="66"/>
      <c r="V5" s="66"/>
      <c r="W5" s="38" t="s">
        <v>199</v>
      </c>
      <c r="X5" s="38"/>
      <c r="Y5" s="38"/>
      <c r="Z5" s="38"/>
      <c r="AA5" s="74" t="s">
        <v>200</v>
      </c>
      <c r="AB5" s="75" t="s">
        <v>201</v>
      </c>
      <c r="AC5" s="76" t="s">
        <v>202</v>
      </c>
    </row>
    <row r="6" s="24" customFormat="1" ht="20.25" customHeight="1" spans="1:29">
      <c r="A6" s="36"/>
      <c r="B6" s="39"/>
      <c r="C6" s="40" t="s">
        <v>8</v>
      </c>
      <c r="D6" s="41" t="s">
        <v>203</v>
      </c>
      <c r="E6" s="42"/>
      <c r="F6" s="42"/>
      <c r="G6" s="38" t="s">
        <v>204</v>
      </c>
      <c r="H6" s="38"/>
      <c r="I6" s="38"/>
      <c r="J6" s="38"/>
      <c r="K6" s="38"/>
      <c r="L6" s="38"/>
      <c r="M6" s="38"/>
      <c r="N6" s="59" t="s">
        <v>205</v>
      </c>
      <c r="O6" s="60" t="s">
        <v>206</v>
      </c>
      <c r="P6" s="60" t="s">
        <v>207</v>
      </c>
      <c r="Q6" s="67" t="s">
        <v>208</v>
      </c>
      <c r="R6" s="67" t="s">
        <v>209</v>
      </c>
      <c r="S6" s="68"/>
      <c r="T6" s="69" t="s">
        <v>8</v>
      </c>
      <c r="U6" s="70" t="s">
        <v>210</v>
      </c>
      <c r="V6" s="70" t="s">
        <v>211</v>
      </c>
      <c r="W6" s="70" t="s">
        <v>8</v>
      </c>
      <c r="X6" s="70" t="s">
        <v>212</v>
      </c>
      <c r="Y6" s="70" t="s">
        <v>213</v>
      </c>
      <c r="Z6" s="70" t="s">
        <v>211</v>
      </c>
      <c r="AA6" s="75"/>
      <c r="AB6" s="75"/>
      <c r="AC6" s="77"/>
    </row>
    <row r="7" s="25" customFormat="1" ht="51.75" customHeight="1" spans="1:29">
      <c r="A7" s="43"/>
      <c r="B7" s="44"/>
      <c r="C7" s="41"/>
      <c r="D7" s="40" t="s">
        <v>206</v>
      </c>
      <c r="E7" s="40" t="s">
        <v>207</v>
      </c>
      <c r="F7" s="45" t="s">
        <v>208</v>
      </c>
      <c r="G7" s="46" t="s">
        <v>206</v>
      </c>
      <c r="H7" s="47" t="s">
        <v>214</v>
      </c>
      <c r="I7" s="47" t="s">
        <v>215</v>
      </c>
      <c r="J7" s="47" t="s">
        <v>216</v>
      </c>
      <c r="K7" s="47" t="s">
        <v>217</v>
      </c>
      <c r="L7" s="47" t="s">
        <v>218</v>
      </c>
      <c r="M7" s="47" t="s">
        <v>211</v>
      </c>
      <c r="N7" s="59"/>
      <c r="O7" s="61"/>
      <c r="P7" s="62"/>
      <c r="Q7" s="71"/>
      <c r="R7" s="71"/>
      <c r="S7" s="72"/>
      <c r="T7" s="69"/>
      <c r="U7" s="45"/>
      <c r="V7" s="45"/>
      <c r="W7" s="45"/>
      <c r="X7" s="45"/>
      <c r="Y7" s="45"/>
      <c r="Z7" s="45"/>
      <c r="AA7" s="75"/>
      <c r="AB7" s="75"/>
      <c r="AC7" s="78"/>
    </row>
    <row r="8" ht="18" customHeight="1" spans="1:29">
      <c r="A8" s="48" t="s">
        <v>60</v>
      </c>
      <c r="B8" s="49">
        <v>1</v>
      </c>
      <c r="C8" s="49">
        <f t="shared" ref="C8:AC8" si="0">B8+1</f>
        <v>2</v>
      </c>
      <c r="D8" s="49">
        <f t="shared" si="0"/>
        <v>3</v>
      </c>
      <c r="E8" s="49">
        <f t="shared" si="0"/>
        <v>4</v>
      </c>
      <c r="F8" s="49">
        <f t="shared" si="0"/>
        <v>5</v>
      </c>
      <c r="G8" s="49">
        <f t="shared" si="0"/>
        <v>6</v>
      </c>
      <c r="H8" s="49">
        <f t="shared" si="0"/>
        <v>7</v>
      </c>
      <c r="I8" s="49">
        <f t="shared" si="0"/>
        <v>8</v>
      </c>
      <c r="J8" s="49">
        <f t="shared" si="0"/>
        <v>9</v>
      </c>
      <c r="K8" s="49">
        <f t="shared" si="0"/>
        <v>10</v>
      </c>
      <c r="L8" s="49">
        <f t="shared" si="0"/>
        <v>11</v>
      </c>
      <c r="M8" s="49">
        <f t="shared" si="0"/>
        <v>12</v>
      </c>
      <c r="N8" s="49">
        <f t="shared" si="0"/>
        <v>13</v>
      </c>
      <c r="O8" s="49">
        <f t="shared" si="0"/>
        <v>14</v>
      </c>
      <c r="P8" s="49">
        <f t="shared" si="0"/>
        <v>15</v>
      </c>
      <c r="Q8" s="49">
        <f t="shared" si="0"/>
        <v>16</v>
      </c>
      <c r="R8" s="49">
        <f t="shared" si="0"/>
        <v>17</v>
      </c>
      <c r="S8" s="49">
        <f t="shared" si="0"/>
        <v>18</v>
      </c>
      <c r="T8" s="49">
        <f t="shared" si="0"/>
        <v>19</v>
      </c>
      <c r="U8" s="49">
        <f t="shared" si="0"/>
        <v>20</v>
      </c>
      <c r="V8" s="49">
        <f t="shared" si="0"/>
        <v>21</v>
      </c>
      <c r="W8" s="49">
        <f t="shared" si="0"/>
        <v>22</v>
      </c>
      <c r="X8" s="49">
        <f t="shared" si="0"/>
        <v>23</v>
      </c>
      <c r="Y8" s="49">
        <f t="shared" si="0"/>
        <v>24</v>
      </c>
      <c r="Z8" s="49">
        <f t="shared" si="0"/>
        <v>25</v>
      </c>
      <c r="AA8" s="49">
        <f t="shared" si="0"/>
        <v>26</v>
      </c>
      <c r="AB8" s="49">
        <f t="shared" si="0"/>
        <v>27</v>
      </c>
      <c r="AC8" s="49">
        <f t="shared" si="0"/>
        <v>28</v>
      </c>
    </row>
    <row r="9" s="26" customFormat="1" ht="38" customHeight="1" spans="1:29">
      <c r="A9" s="50" t="s">
        <v>8</v>
      </c>
      <c r="B9" s="51">
        <f>+C9+O9+T9+W9+AC9</f>
        <v>1448.3874</v>
      </c>
      <c r="C9" s="51">
        <f>+D9</f>
        <v>1428.3874</v>
      </c>
      <c r="D9" s="51">
        <f>E9</f>
        <v>1428.3874</v>
      </c>
      <c r="E9" s="51">
        <f>E10</f>
        <v>1428.3874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>
        <f>U9+V9</f>
        <v>20</v>
      </c>
      <c r="U9" s="52"/>
      <c r="V9" s="51">
        <f>V10</f>
        <v>20</v>
      </c>
      <c r="W9" s="52"/>
      <c r="X9" s="52"/>
      <c r="Y9" s="52"/>
      <c r="Z9" s="52"/>
      <c r="AA9" s="52"/>
      <c r="AB9" s="52"/>
      <c r="AC9" s="51">
        <f>AC10</f>
        <v>0</v>
      </c>
    </row>
    <row r="10" ht="38" customHeight="1" spans="1:29">
      <c r="A10" s="50" t="s">
        <v>219</v>
      </c>
      <c r="B10" s="51">
        <f>+C10+O10+T10+W10+AC10</f>
        <v>1448.3874</v>
      </c>
      <c r="C10" s="51">
        <f>+D10</f>
        <v>1428.3874</v>
      </c>
      <c r="D10" s="51">
        <f>E10</f>
        <v>1428.3874</v>
      </c>
      <c r="E10" s="51">
        <f>E11</f>
        <v>1428.3874</v>
      </c>
      <c r="F10" s="53"/>
      <c r="G10" s="53">
        <f>+H10+I10+J10+K10+L10+M10</f>
        <v>0</v>
      </c>
      <c r="H10" s="53"/>
      <c r="I10" s="53"/>
      <c r="J10" s="53"/>
      <c r="K10" s="53"/>
      <c r="L10" s="53"/>
      <c r="M10" s="53"/>
      <c r="N10" s="53"/>
      <c r="O10" s="54"/>
      <c r="P10" s="54"/>
      <c r="Q10" s="53"/>
      <c r="R10" s="53"/>
      <c r="S10" s="53"/>
      <c r="T10" s="52">
        <f>U10+V10</f>
        <v>20</v>
      </c>
      <c r="U10" s="53"/>
      <c r="V10" s="51">
        <f>+V11</f>
        <v>20</v>
      </c>
      <c r="W10" s="53"/>
      <c r="X10" s="54"/>
      <c r="Y10" s="53"/>
      <c r="Z10" s="53"/>
      <c r="AA10" s="53"/>
      <c r="AB10" s="53"/>
      <c r="AC10" s="51">
        <f>AC11</f>
        <v>0</v>
      </c>
    </row>
    <row r="11" ht="38" customHeight="1" spans="1:29">
      <c r="A11" s="50" t="s">
        <v>220</v>
      </c>
      <c r="B11" s="51">
        <f>+C11+O11+T11+W11+AC11</f>
        <v>1448.3874</v>
      </c>
      <c r="C11" s="51">
        <f>+D11</f>
        <v>1428.3874</v>
      </c>
      <c r="D11" s="51">
        <f>E11</f>
        <v>1428.3874</v>
      </c>
      <c r="E11" s="51">
        <v>1428.3874</v>
      </c>
      <c r="F11" s="53"/>
      <c r="G11" s="53"/>
      <c r="H11" s="53"/>
      <c r="I11" s="53"/>
      <c r="J11" s="53"/>
      <c r="K11" s="53"/>
      <c r="L11" s="53"/>
      <c r="M11" s="53"/>
      <c r="N11" s="53"/>
      <c r="O11" s="54"/>
      <c r="P11" s="54"/>
      <c r="Q11" s="53"/>
      <c r="R11" s="53"/>
      <c r="S11" s="53"/>
      <c r="T11" s="52">
        <f>U11+V11</f>
        <v>20</v>
      </c>
      <c r="U11" s="53"/>
      <c r="V11" s="51">
        <f>+V12</f>
        <v>20</v>
      </c>
      <c r="W11" s="53"/>
      <c r="X11" s="54"/>
      <c r="Y11" s="53"/>
      <c r="Z11" s="53"/>
      <c r="AA11" s="53"/>
      <c r="AB11" s="53"/>
      <c r="AC11" s="51">
        <f>AC12</f>
        <v>0</v>
      </c>
    </row>
    <row r="12" ht="38" customHeight="1" spans="1:29">
      <c r="A12" s="50" t="s">
        <v>221</v>
      </c>
      <c r="B12" s="51">
        <f>+C12+O12+T12+W12+AC12</f>
        <v>1448.3874</v>
      </c>
      <c r="C12" s="51">
        <f>+D12</f>
        <v>1428.3874</v>
      </c>
      <c r="D12" s="51">
        <f>E12</f>
        <v>1428.3874</v>
      </c>
      <c r="E12" s="51">
        <v>1428.3874</v>
      </c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54"/>
      <c r="Q12" s="53"/>
      <c r="R12" s="53"/>
      <c r="S12" s="53"/>
      <c r="T12" s="52">
        <f>U12+V12</f>
        <v>20</v>
      </c>
      <c r="U12" s="53"/>
      <c r="V12" s="51">
        <v>20</v>
      </c>
      <c r="W12" s="53"/>
      <c r="X12" s="54"/>
      <c r="Y12" s="53"/>
      <c r="Z12" s="53"/>
      <c r="AA12" s="53"/>
      <c r="AB12" s="53"/>
      <c r="AC12" s="51"/>
    </row>
    <row r="13" ht="12.75" customHeight="1" spans="1:29">
      <c r="A13" s="54"/>
      <c r="B13" s="55"/>
      <c r="C13" s="55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  <c r="P13" s="54"/>
      <c r="Q13" s="53"/>
      <c r="R13" s="53"/>
      <c r="S13" s="53"/>
      <c r="T13" s="54"/>
      <c r="U13" s="53"/>
      <c r="V13" s="54"/>
      <c r="W13" s="53"/>
      <c r="X13" s="54"/>
      <c r="Y13" s="53"/>
      <c r="Z13" s="53"/>
      <c r="AA13" s="53"/>
      <c r="AB13" s="53"/>
      <c r="AC13" s="53"/>
    </row>
    <row r="14" ht="12.75" customHeight="1" spans="1:29">
      <c r="A14" s="54"/>
      <c r="B14" s="55"/>
      <c r="C14" s="55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  <c r="P14" s="54"/>
      <c r="Q14" s="53"/>
      <c r="R14" s="53"/>
      <c r="S14" s="53"/>
      <c r="T14" s="54"/>
      <c r="U14" s="53"/>
      <c r="V14" s="54"/>
      <c r="W14" s="53"/>
      <c r="X14" s="54"/>
      <c r="Y14" s="53"/>
      <c r="Z14" s="53"/>
      <c r="AA14" s="53"/>
      <c r="AB14" s="53"/>
      <c r="AC14" s="53"/>
    </row>
    <row r="15" ht="12.75" customHeight="1" spans="1:29">
      <c r="A15" s="54"/>
      <c r="B15" s="55"/>
      <c r="C15" s="55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  <c r="P15" s="54"/>
      <c r="Q15" s="53"/>
      <c r="R15" s="53"/>
      <c r="S15" s="53"/>
      <c r="T15" s="54"/>
      <c r="U15" s="53"/>
      <c r="V15" s="54"/>
      <c r="W15" s="53"/>
      <c r="X15" s="54"/>
      <c r="Y15" s="53"/>
      <c r="Z15" s="53"/>
      <c r="AA15" s="53"/>
      <c r="AB15" s="53"/>
      <c r="AC15" s="53"/>
    </row>
    <row r="16" ht="12.75" customHeight="1" spans="1:29">
      <c r="A16" s="54"/>
      <c r="B16" s="55"/>
      <c r="C16" s="55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  <c r="P16" s="54"/>
      <c r="Q16" s="53"/>
      <c r="R16" s="53"/>
      <c r="S16" s="53"/>
      <c r="T16" s="54"/>
      <c r="U16" s="53"/>
      <c r="V16" s="54"/>
      <c r="W16" s="53"/>
      <c r="X16" s="54"/>
      <c r="Y16" s="53"/>
      <c r="Z16" s="53"/>
      <c r="AA16" s="53"/>
      <c r="AB16" s="53"/>
      <c r="AC16" s="53"/>
    </row>
    <row r="17" ht="12.75" customHeight="1" spans="1:29">
      <c r="A17" s="54"/>
      <c r="B17" s="55"/>
      <c r="C17" s="55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  <c r="P17" s="54"/>
      <c r="Q17" s="53"/>
      <c r="R17" s="53"/>
      <c r="S17" s="53"/>
      <c r="T17" s="54"/>
      <c r="U17" s="53"/>
      <c r="V17" s="54"/>
      <c r="W17" s="53"/>
      <c r="X17" s="54"/>
      <c r="Y17" s="53"/>
      <c r="Z17" s="53"/>
      <c r="AA17" s="53"/>
      <c r="AB17" s="53"/>
      <c r="AC17" s="53"/>
    </row>
    <row r="18" ht="12.75" customHeight="1" spans="1:29">
      <c r="A18" s="54"/>
      <c r="B18" s="55"/>
      <c r="C18" s="55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  <c r="P18" s="54"/>
      <c r="Q18" s="53"/>
      <c r="R18" s="53"/>
      <c r="S18" s="53"/>
      <c r="T18" s="54"/>
      <c r="U18" s="53"/>
      <c r="V18" s="54"/>
      <c r="W18" s="53"/>
      <c r="X18" s="54"/>
      <c r="Y18" s="53"/>
      <c r="Z18" s="53"/>
      <c r="AA18" s="53"/>
      <c r="AB18" s="53"/>
      <c r="AC18" s="5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9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showGridLines="0" showZeros="0" workbookViewId="0">
      <pane xSplit="5" topLeftCell="F1" activePane="topRight" state="frozen"/>
      <selection/>
      <selection pane="topRight" activeCell="A12" sqref="$A12:$XFD12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9.125" style="2" customWidth="1"/>
    <col min="5" max="5" width="29.875" style="2" customWidth="1"/>
    <col min="6" max="10" width="12.875" style="2" customWidth="1"/>
    <col min="11" max="11" width="14.375" style="2" customWidth="1"/>
    <col min="12" max="13" width="11.125" style="2" customWidth="1"/>
    <col min="14" max="14" width="13" style="2" customWidth="1"/>
    <col min="15" max="15" width="8.75" style="2" customWidth="1"/>
    <col min="16" max="18" width="7" style="2" customWidth="1"/>
    <col min="19" max="16384" width="9" style="2"/>
  </cols>
  <sheetData>
    <row r="1" ht="13.5" spans="1:18">
      <c r="A1" s="3" t="s">
        <v>222</v>
      </c>
      <c r="R1" s="20" t="s">
        <v>223</v>
      </c>
    </row>
    <row r="2" ht="20.25" spans="1:18">
      <c r="A2" s="4" t="s">
        <v>224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1" t="s">
        <v>3</v>
      </c>
    </row>
    <row r="4" s="1" customFormat="1" customHeight="1" spans="1:18">
      <c r="A4" s="6" t="s">
        <v>53</v>
      </c>
      <c r="B4" s="6"/>
      <c r="C4" s="6"/>
      <c r="D4" s="7" t="s">
        <v>149</v>
      </c>
      <c r="E4" s="7" t="s">
        <v>150</v>
      </c>
      <c r="F4" s="6" t="s">
        <v>151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98</v>
      </c>
      <c r="I5" s="6" t="s">
        <v>108</v>
      </c>
      <c r="J5" s="6" t="s">
        <v>123</v>
      </c>
      <c r="K5" s="6" t="s">
        <v>8</v>
      </c>
      <c r="L5" s="6" t="s">
        <v>152</v>
      </c>
      <c r="M5" s="6" t="s">
        <v>153</v>
      </c>
      <c r="N5" s="6" t="s">
        <v>154</v>
      </c>
      <c r="O5" s="6" t="s">
        <v>155</v>
      </c>
      <c r="P5" s="6" t="s">
        <v>156</v>
      </c>
      <c r="Q5" s="6" t="s">
        <v>157</v>
      </c>
      <c r="R5" s="6" t="s">
        <v>158</v>
      </c>
    </row>
    <row r="6" s="1" customFormat="1" spans="1:18">
      <c r="A6" s="9" t="s">
        <v>60</v>
      </c>
      <c r="B6" s="9" t="s">
        <v>60</v>
      </c>
      <c r="C6" s="9" t="s">
        <v>60</v>
      </c>
      <c r="D6" s="9" t="s">
        <v>60</v>
      </c>
      <c r="E6" s="10" t="s">
        <v>60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9" customHeight="1" spans="1:18">
      <c r="A7" s="11"/>
      <c r="B7" s="11"/>
      <c r="C7" s="11"/>
      <c r="D7" s="11"/>
      <c r="E7" s="12" t="s">
        <v>8</v>
      </c>
      <c r="F7" s="13">
        <f>G7+K7</f>
        <v>1448.3874</v>
      </c>
      <c r="G7" s="13">
        <f>SUM(H7:J7)</f>
        <v>1438.3874</v>
      </c>
      <c r="H7" s="13">
        <f t="shared" ref="H7:R7" si="0">H8</f>
        <v>895.9758</v>
      </c>
      <c r="I7" s="13">
        <f t="shared" si="0"/>
        <v>534.1767</v>
      </c>
      <c r="J7" s="13">
        <f t="shared" si="0"/>
        <v>8.2349</v>
      </c>
      <c r="K7" s="13">
        <f>SUM(L7:R7)</f>
        <v>10</v>
      </c>
      <c r="L7" s="13">
        <f t="shared" si="0"/>
        <v>0</v>
      </c>
      <c r="M7" s="13">
        <f t="shared" si="0"/>
        <v>0</v>
      </c>
      <c r="N7" s="13">
        <f t="shared" si="0"/>
        <v>10</v>
      </c>
      <c r="O7" s="18">
        <f t="shared" si="0"/>
        <v>0</v>
      </c>
      <c r="P7" s="18">
        <f t="shared" si="0"/>
        <v>0</v>
      </c>
      <c r="Q7" s="18">
        <f t="shared" si="0"/>
        <v>0</v>
      </c>
      <c r="R7" s="18">
        <f t="shared" si="0"/>
        <v>0</v>
      </c>
    </row>
    <row r="8" ht="29" customHeight="1" spans="1:18">
      <c r="A8" s="11"/>
      <c r="B8" s="11"/>
      <c r="C8" s="11"/>
      <c r="D8" s="11" t="s">
        <v>225</v>
      </c>
      <c r="E8" s="12" t="s">
        <v>219</v>
      </c>
      <c r="F8" s="13">
        <f>G8+K8</f>
        <v>1448.3874</v>
      </c>
      <c r="G8" s="13">
        <f>SUM(H8:J8)</f>
        <v>1438.3874</v>
      </c>
      <c r="H8" s="14">
        <f t="shared" ref="H8:R8" si="1">H9</f>
        <v>895.9758</v>
      </c>
      <c r="I8" s="14">
        <f t="shared" si="1"/>
        <v>534.1767</v>
      </c>
      <c r="J8" s="14">
        <f t="shared" si="1"/>
        <v>8.2349</v>
      </c>
      <c r="K8" s="13">
        <f>SUM(L8:R8)</f>
        <v>10</v>
      </c>
      <c r="L8" s="14">
        <f t="shared" si="1"/>
        <v>0</v>
      </c>
      <c r="M8" s="14">
        <f t="shared" si="1"/>
        <v>0</v>
      </c>
      <c r="N8" s="14">
        <f t="shared" si="1"/>
        <v>10</v>
      </c>
      <c r="O8" s="19">
        <f t="shared" si="1"/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</row>
    <row r="9" ht="29" customHeight="1" spans="1:18">
      <c r="A9" s="11"/>
      <c r="B9" s="11"/>
      <c r="C9" s="11"/>
      <c r="D9" s="11" t="s">
        <v>226</v>
      </c>
      <c r="E9" s="12" t="s">
        <v>220</v>
      </c>
      <c r="F9" s="13">
        <f>G9+K9</f>
        <v>1448.3874</v>
      </c>
      <c r="G9" s="13">
        <f>SUM(H9:J9)</f>
        <v>1438.3874</v>
      </c>
      <c r="H9" s="14">
        <f>SUM(H10:H19)</f>
        <v>895.9758</v>
      </c>
      <c r="I9" s="14">
        <f t="shared" ref="I9:R9" si="2">SUM(I10:I19)</f>
        <v>534.1767</v>
      </c>
      <c r="J9" s="14">
        <f t="shared" si="2"/>
        <v>8.2349</v>
      </c>
      <c r="K9" s="13">
        <f>SUM(L9:R9)</f>
        <v>10</v>
      </c>
      <c r="L9" s="14">
        <f t="shared" si="2"/>
        <v>0</v>
      </c>
      <c r="M9" s="14">
        <f t="shared" si="2"/>
        <v>0</v>
      </c>
      <c r="N9" s="14">
        <f t="shared" si="2"/>
        <v>10</v>
      </c>
      <c r="O9" s="19">
        <f t="shared" si="2"/>
        <v>0</v>
      </c>
      <c r="P9" s="19">
        <f t="shared" si="2"/>
        <v>0</v>
      </c>
      <c r="Q9" s="19">
        <f t="shared" si="2"/>
        <v>0</v>
      </c>
      <c r="R9" s="19">
        <f t="shared" si="2"/>
        <v>0</v>
      </c>
    </row>
    <row r="10" ht="29" customHeight="1" spans="1:18">
      <c r="A10" s="11" t="s">
        <v>61</v>
      </c>
      <c r="B10" s="11" t="s">
        <v>63</v>
      </c>
      <c r="C10" s="11" t="s">
        <v>66</v>
      </c>
      <c r="D10" s="11" t="s">
        <v>227</v>
      </c>
      <c r="E10" s="12" t="s">
        <v>67</v>
      </c>
      <c r="F10" s="13">
        <f>G10+K10</f>
        <v>731.4234</v>
      </c>
      <c r="G10" s="13">
        <f>SUM(H10:J10)</f>
        <v>731.4234</v>
      </c>
      <c r="H10" s="14">
        <f>214.0812+244.1844+108.0801</f>
        <v>566.3457</v>
      </c>
      <c r="I10" s="14">
        <v>162.5967</v>
      </c>
      <c r="J10" s="14">
        <f>0.945+1.536</f>
        <v>2.481</v>
      </c>
      <c r="K10" s="13">
        <f>SUM(L10:R10)</f>
        <v>0</v>
      </c>
      <c r="L10" s="14"/>
      <c r="M10" s="14"/>
      <c r="N10" s="14"/>
      <c r="O10" s="19"/>
      <c r="P10" s="19"/>
      <c r="Q10" s="19"/>
      <c r="R10" s="19"/>
    </row>
    <row r="11" ht="29" customHeight="1" spans="1:18">
      <c r="A11" s="11" t="s">
        <v>61</v>
      </c>
      <c r="B11" s="11" t="s">
        <v>63</v>
      </c>
      <c r="C11" s="11" t="s">
        <v>68</v>
      </c>
      <c r="D11" s="11" t="s">
        <v>227</v>
      </c>
      <c r="E11" s="12" t="s">
        <v>69</v>
      </c>
      <c r="F11" s="13">
        <f>G11+K11</f>
        <v>279.98</v>
      </c>
      <c r="G11" s="13">
        <f>SUM(H11:J11)</f>
        <v>269.98</v>
      </c>
      <c r="H11" s="14"/>
      <c r="I11" s="14">
        <f>4.98+265</f>
        <v>269.98</v>
      </c>
      <c r="J11" s="14"/>
      <c r="K11" s="13">
        <f>SUM(L11:R11)</f>
        <v>10</v>
      </c>
      <c r="L11" s="14"/>
      <c r="M11" s="14"/>
      <c r="N11" s="14">
        <v>10</v>
      </c>
      <c r="O11" s="19"/>
      <c r="P11" s="19"/>
      <c r="Q11" s="19"/>
      <c r="R11" s="19"/>
    </row>
    <row r="12" ht="29" customHeight="1" spans="1:18">
      <c r="A12" s="11" t="s">
        <v>61</v>
      </c>
      <c r="B12" s="11" t="s">
        <v>63</v>
      </c>
      <c r="C12" s="11" t="s">
        <v>70</v>
      </c>
      <c r="D12" s="11" t="s">
        <v>227</v>
      </c>
      <c r="E12" s="12" t="s">
        <v>71</v>
      </c>
      <c r="F12" s="13">
        <f t="shared" ref="F12:F19" si="3">G12+K12</f>
        <v>101.6</v>
      </c>
      <c r="G12" s="13">
        <f t="shared" ref="G12:G19" si="4">SUM(H12:J12)</f>
        <v>101.6</v>
      </c>
      <c r="H12" s="14"/>
      <c r="I12" s="14">
        <f>81.6+20</f>
        <v>101.6</v>
      </c>
      <c r="J12" s="14"/>
      <c r="K12" s="13">
        <f t="shared" ref="K12:K19" si="5">SUM(L12:R12)</f>
        <v>0</v>
      </c>
      <c r="L12" s="14"/>
      <c r="M12" s="14"/>
      <c r="N12" s="14"/>
      <c r="O12" s="19"/>
      <c r="P12" s="19"/>
      <c r="Q12" s="19"/>
      <c r="R12" s="19"/>
    </row>
    <row r="13" ht="29" customHeight="1" spans="1:18">
      <c r="A13" s="11" t="s">
        <v>72</v>
      </c>
      <c r="B13" s="11" t="s">
        <v>74</v>
      </c>
      <c r="C13" s="11" t="s">
        <v>66</v>
      </c>
      <c r="D13" s="11" t="s">
        <v>227</v>
      </c>
      <c r="E13" s="12" t="s">
        <v>76</v>
      </c>
      <c r="F13" s="13">
        <f t="shared" si="3"/>
        <v>5.7539</v>
      </c>
      <c r="G13" s="13">
        <f t="shared" si="4"/>
        <v>5.7539</v>
      </c>
      <c r="H13" s="14"/>
      <c r="I13" s="14"/>
      <c r="J13" s="14">
        <v>5.7539</v>
      </c>
      <c r="K13" s="13">
        <f t="shared" si="5"/>
        <v>0</v>
      </c>
      <c r="L13" s="14"/>
      <c r="M13" s="14"/>
      <c r="N13" s="14"/>
      <c r="O13" s="19"/>
      <c r="P13" s="19"/>
      <c r="Q13" s="19"/>
      <c r="R13" s="19"/>
    </row>
    <row r="14" ht="29" customHeight="1" spans="1:18">
      <c r="A14" s="11" t="s">
        <v>72</v>
      </c>
      <c r="B14" s="11" t="s">
        <v>74</v>
      </c>
      <c r="C14" s="11" t="s">
        <v>74</v>
      </c>
      <c r="D14" s="11" t="s">
        <v>227</v>
      </c>
      <c r="E14" s="12" t="s">
        <v>77</v>
      </c>
      <c r="F14" s="13">
        <f t="shared" si="3"/>
        <v>110.3409</v>
      </c>
      <c r="G14" s="13">
        <f t="shared" si="4"/>
        <v>110.3409</v>
      </c>
      <c r="H14" s="14">
        <v>110.3409</v>
      </c>
      <c r="I14" s="14"/>
      <c r="J14" s="14"/>
      <c r="K14" s="13">
        <f t="shared" si="5"/>
        <v>0</v>
      </c>
      <c r="L14" s="14"/>
      <c r="M14" s="14"/>
      <c r="N14" s="14"/>
      <c r="O14" s="19"/>
      <c r="P14" s="19"/>
      <c r="Q14" s="19"/>
      <c r="R14" s="19"/>
    </row>
    <row r="15" ht="29" customHeight="1" spans="1:18">
      <c r="A15" s="11" t="s">
        <v>72</v>
      </c>
      <c r="B15" s="11" t="s">
        <v>74</v>
      </c>
      <c r="C15" s="11" t="s">
        <v>78</v>
      </c>
      <c r="D15" s="11" t="s">
        <v>227</v>
      </c>
      <c r="E15" s="12" t="s">
        <v>79</v>
      </c>
      <c r="F15" s="13">
        <f t="shared" si="3"/>
        <v>55.1705</v>
      </c>
      <c r="G15" s="13">
        <f t="shared" si="4"/>
        <v>55.1705</v>
      </c>
      <c r="H15" s="14">
        <v>55.1705</v>
      </c>
      <c r="I15" s="14"/>
      <c r="J15" s="14"/>
      <c r="K15" s="13">
        <f t="shared" si="5"/>
        <v>0</v>
      </c>
      <c r="L15" s="14"/>
      <c r="M15" s="14"/>
      <c r="N15" s="14"/>
      <c r="O15" s="19"/>
      <c r="P15" s="19"/>
      <c r="Q15" s="19"/>
      <c r="R15" s="19"/>
    </row>
    <row r="16" ht="29" customHeight="1" spans="1:18">
      <c r="A16" s="11" t="s">
        <v>80</v>
      </c>
      <c r="B16" s="11" t="s">
        <v>82</v>
      </c>
      <c r="C16" s="11" t="s">
        <v>66</v>
      </c>
      <c r="D16" s="11" t="s">
        <v>227</v>
      </c>
      <c r="E16" s="12" t="s">
        <v>84</v>
      </c>
      <c r="F16" s="13">
        <f t="shared" si="3"/>
        <v>51.0327</v>
      </c>
      <c r="G16" s="13">
        <f t="shared" si="4"/>
        <v>51.0327</v>
      </c>
      <c r="H16" s="14">
        <v>51.0327</v>
      </c>
      <c r="I16" s="14"/>
      <c r="J16" s="14"/>
      <c r="K16" s="13">
        <f t="shared" si="5"/>
        <v>0</v>
      </c>
      <c r="L16" s="14"/>
      <c r="M16" s="14"/>
      <c r="N16" s="14"/>
      <c r="O16" s="19"/>
      <c r="P16" s="19"/>
      <c r="Q16" s="19"/>
      <c r="R16" s="19"/>
    </row>
    <row r="17" ht="29" customHeight="1" spans="1:18">
      <c r="A17" s="11" t="s">
        <v>80</v>
      </c>
      <c r="B17" s="11" t="s">
        <v>82</v>
      </c>
      <c r="C17" s="11" t="s">
        <v>85</v>
      </c>
      <c r="D17" s="11" t="s">
        <v>227</v>
      </c>
      <c r="E17" s="12" t="s">
        <v>86</v>
      </c>
      <c r="F17" s="13">
        <f t="shared" si="3"/>
        <v>29.6406</v>
      </c>
      <c r="G17" s="13">
        <f t="shared" si="4"/>
        <v>29.6406</v>
      </c>
      <c r="H17" s="14">
        <v>29.6406</v>
      </c>
      <c r="I17" s="14"/>
      <c r="J17" s="14"/>
      <c r="K17" s="13">
        <f t="shared" si="5"/>
        <v>0</v>
      </c>
      <c r="L17" s="14"/>
      <c r="M17" s="14"/>
      <c r="N17" s="14"/>
      <c r="O17" s="19"/>
      <c r="P17" s="19"/>
      <c r="Q17" s="19"/>
      <c r="R17" s="19"/>
    </row>
    <row r="18" ht="29" customHeight="1" spans="1:18">
      <c r="A18" s="11" t="s">
        <v>80</v>
      </c>
      <c r="B18" s="11" t="s">
        <v>82</v>
      </c>
      <c r="C18" s="11" t="s">
        <v>70</v>
      </c>
      <c r="D18" s="11" t="s">
        <v>227</v>
      </c>
      <c r="E18" s="15" t="s">
        <v>87</v>
      </c>
      <c r="F18" s="13">
        <f t="shared" si="3"/>
        <v>0.6897</v>
      </c>
      <c r="G18" s="13">
        <f t="shared" si="4"/>
        <v>0.6897</v>
      </c>
      <c r="H18" s="16">
        <v>0.6897</v>
      </c>
      <c r="I18" s="16"/>
      <c r="J18" s="16"/>
      <c r="K18" s="13">
        <f t="shared" si="5"/>
        <v>0</v>
      </c>
      <c r="L18" s="16"/>
      <c r="M18" s="16"/>
      <c r="N18" s="16"/>
      <c r="O18" s="17"/>
      <c r="P18" s="17"/>
      <c r="Q18" s="17"/>
      <c r="R18" s="17"/>
    </row>
    <row r="19" ht="29" customHeight="1" spans="1:18">
      <c r="A19" s="11" t="s">
        <v>88</v>
      </c>
      <c r="B19" s="11" t="s">
        <v>68</v>
      </c>
      <c r="C19" s="11" t="s">
        <v>66</v>
      </c>
      <c r="D19" s="11" t="s">
        <v>227</v>
      </c>
      <c r="E19" s="15" t="s">
        <v>91</v>
      </c>
      <c r="F19" s="13">
        <f t="shared" si="3"/>
        <v>82.7557</v>
      </c>
      <c r="G19" s="13">
        <f t="shared" si="4"/>
        <v>82.7557</v>
      </c>
      <c r="H19" s="16">
        <v>82.7557</v>
      </c>
      <c r="I19" s="16"/>
      <c r="J19" s="16"/>
      <c r="K19" s="13">
        <f t="shared" si="5"/>
        <v>0</v>
      </c>
      <c r="L19" s="16"/>
      <c r="M19" s="16"/>
      <c r="N19" s="16"/>
      <c r="O19" s="17"/>
      <c r="P19" s="17"/>
      <c r="Q19" s="17"/>
      <c r="R19" s="17"/>
    </row>
    <row r="20" spans="1:18">
      <c r="A20" s="17"/>
      <c r="B20" s="17"/>
      <c r="C20" s="17"/>
      <c r="D20" s="17"/>
      <c r="E20" s="17"/>
      <c r="F20" s="16"/>
      <c r="G20" s="16"/>
      <c r="H20" s="16"/>
      <c r="I20" s="16"/>
      <c r="J20" s="16"/>
      <c r="K20" s="16"/>
      <c r="L20" s="16"/>
      <c r="M20" s="16"/>
      <c r="N20" s="16"/>
      <c r="O20" s="17"/>
      <c r="P20" s="17"/>
      <c r="Q20" s="17"/>
      <c r="R20" s="17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庞玉英</cp:lastModifiedBy>
  <dcterms:created xsi:type="dcterms:W3CDTF">2017-01-20T02:12:00Z</dcterms:created>
  <cp:lastPrinted>2017-01-20T03:37:00Z</cp:lastPrinted>
  <dcterms:modified xsi:type="dcterms:W3CDTF">2023-12-20T03:23:48Z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  <property fmtid="{D5CDD505-2E9C-101B-9397-08002B2CF9AE}" pid="5" name="ICV">
    <vt:lpwstr>DA2F7AF8A395431AB3F5E94B2D9937A4_12</vt:lpwstr>
  </property>
</Properties>
</file>